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h\Desktop\Analysis Projects\Crowdfunding Analysis\"/>
    </mc:Choice>
  </mc:AlternateContent>
  <xr:revisionPtr revIDLastSave="0" documentId="13_ncr:1_{D1292111-372E-49A9-99E4-52EE8E3B8580}" xr6:coauthVersionLast="47" xr6:coauthVersionMax="47" xr10:uidLastSave="{00000000-0000-0000-0000-000000000000}"/>
  <bookViews>
    <workbookView xWindow="-110" yWindow="-110" windowWidth="19420" windowHeight="10420" activeTab="2" xr2:uid="{00000000-000D-0000-FFFF-FFFF00000000}"/>
  </bookViews>
  <sheets>
    <sheet name="Theater Outcomes VS. Launch " sheetId="12" r:id="rId1"/>
    <sheet name="Outcomes Based on Goals" sheetId="13" r:id="rId2"/>
    <sheet name="Kickstarter" sheetId="1" r:id="rId3"/>
    <sheet name="Theater Outcomes by Launch Date" sheetId="11" r:id="rId4"/>
    <sheet name="Pivot table " sheetId="2" r:id="rId5"/>
    <sheet name="Subcategory Statistics" sheetId="4" r:id="rId6"/>
    <sheet name="Line Chart by year" sheetId="5" r:id="rId7"/>
    <sheet name="Descriptive Statistics" sheetId="9" r:id="rId8"/>
    <sheet name="Edinburgh Research" sheetId="6" r:id="rId9"/>
  </sheets>
  <definedNames>
    <definedName name="_xlnm._FilterDatabase" localSheetId="2" hidden="1">Kickstarter!$A$1:$U$4115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13" i="13"/>
  <c r="E12" i="13"/>
  <c r="E11" i="13"/>
  <c r="E10" i="13"/>
  <c r="E9" i="13"/>
  <c r="E8" i="13"/>
  <c r="E7" i="13"/>
  <c r="E6" i="13"/>
  <c r="E5" i="13"/>
  <c r="E4" i="13"/>
  <c r="E3" i="13"/>
  <c r="E2" i="13"/>
  <c r="D2" i="13"/>
  <c r="C13" i="13"/>
  <c r="D13" i="13"/>
  <c r="D12" i="13"/>
  <c r="D11" i="13"/>
  <c r="D10" i="13"/>
  <c r="D9" i="13"/>
  <c r="D8" i="13"/>
  <c r="D7" i="13"/>
  <c r="D6" i="13"/>
  <c r="C6" i="13"/>
  <c r="D5" i="13"/>
  <c r="D4" i="13"/>
  <c r="D3" i="13"/>
  <c r="C3" i="13"/>
  <c r="C12" i="13"/>
  <c r="C11" i="13"/>
  <c r="C10" i="13"/>
  <c r="C9" i="13"/>
  <c r="B13" i="13"/>
  <c r="C8" i="13"/>
  <c r="C7" i="13"/>
  <c r="B6" i="13"/>
  <c r="C5" i="13"/>
  <c r="C4" i="13"/>
  <c r="B4" i="13"/>
  <c r="B3" i="13"/>
  <c r="C2" i="13"/>
  <c r="B2" i="13"/>
  <c r="B5" i="13"/>
  <c r="B12" i="13"/>
  <c r="B11" i="13"/>
  <c r="B10" i="13"/>
  <c r="B9" i="13"/>
  <c r="B8" i="13"/>
  <c r="B7" i="13"/>
  <c r="C6" i="9"/>
  <c r="C5" i="9"/>
  <c r="C7" i="9" s="1"/>
  <c r="C13" i="9"/>
  <c r="C12" i="9"/>
  <c r="C14" i="9" s="1"/>
  <c r="B13" i="9"/>
  <c r="B12" i="9"/>
  <c r="C11" i="9"/>
  <c r="B11" i="9"/>
  <c r="B6" i="9"/>
  <c r="B5" i="9"/>
  <c r="C4" i="9"/>
  <c r="B4" i="9"/>
  <c r="C9" i="9"/>
  <c r="B9" i="9"/>
  <c r="C10" i="9"/>
  <c r="B10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9" l="1"/>
  <c r="B14" i="9"/>
</calcChain>
</file>

<file path=xl/sharedStrings.xml><?xml version="1.0" encoding="utf-8"?>
<sst xmlns="http://schemas.openxmlformats.org/spreadsheetml/2006/main" count="27631" uniqueCount="8374">
  <si>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</si>
  <si>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</si>
  <si>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</si>
  <si>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</si>
  <si>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</si>
  <si>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</si>
  <si>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</si>
  <si>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</si>
  <si>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</si>
  <si>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</si>
  <si>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</si>
  <si>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</si>
  <si>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</si>
  <si>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</si>
  <si>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</si>
  <si>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</si>
  <si>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</si>
  <si>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</si>
  <si>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</si>
  <si>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</si>
  <si>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</si>
  <si>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</si>
  <si>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</si>
  <si>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</si>
  <si>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</si>
  <si>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</si>
  <si>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</si>
  <si>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</si>
  <si>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</si>
  <si>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</si>
  <si>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</si>
  <si>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</si>
  <si>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</si>
  <si>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</si>
  <si>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</si>
  <si>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</si>
  <si>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</si>
  <si>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</si>
  <si>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</si>
  <si>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</si>
  <si>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</si>
  <si>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</si>
  <si>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</si>
  <si>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</si>
  <si>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</si>
  <si>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</si>
  <si>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</si>
  <si>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</si>
  <si>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</si>
  <si>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</si>
  <si>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</si>
  <si>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</si>
  <si>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</si>
  <si>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</si>
  <si>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</si>
  <si>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</si>
  <si>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</si>
  <si>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</si>
  <si>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</si>
  <si>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</si>
  <si>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</si>
  <si>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</si>
  <si>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</si>
  <si>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</si>
  <si>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</si>
  <si>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</si>
  <si>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</si>
  <si>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</si>
  <si>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</si>
  <si>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</si>
  <si>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</si>
  <si>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</si>
  <si>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</si>
  <si>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</si>
  <si>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</si>
  <si>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</si>
  <si>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</si>
  <si>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</si>
  <si>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</si>
  <si>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</si>
  <si>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</si>
  <si>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</si>
  <si>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</si>
  <si>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</si>
  <si>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</si>
  <si>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</si>
  <si>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</si>
  <si>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</si>
  <si>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</si>
  <si>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</si>
  <si>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</si>
  <si>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</si>
  <si>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</si>
  <si>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</si>
  <si>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</si>
  <si>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</si>
  <si>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</si>
  <si>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</si>
  <si>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</si>
  <si>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</si>
  <si>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</si>
  <si>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</si>
  <si>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</si>
  <si>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</si>
  <si>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</si>
  <si>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</si>
  <si>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</si>
  <si>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</si>
  <si>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</si>
  <si>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</si>
  <si>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</si>
  <si>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</si>
  <si>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</si>
  <si>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</si>
  <si>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</si>
  <si>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</si>
  <si>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</si>
  <si>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</si>
  <si>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</si>
  <si>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</si>
  <si>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</si>
  <si>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</si>
  <si>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</si>
  <si>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</si>
  <si>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</si>
  <si>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</si>
  <si>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</si>
  <si>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</si>
  <si>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</si>
  <si>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</si>
  <si>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</si>
  <si>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</si>
  <si>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</si>
  <si>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</si>
  <si>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</si>
  <si>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</si>
  <si>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</si>
  <si>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</si>
  <si>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</si>
  <si>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</si>
  <si>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</si>
  <si>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</si>
  <si>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</si>
  <si>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</si>
  <si>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</si>
  <si>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</si>
  <si>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</si>
  <si>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</si>
  <si>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</si>
  <si>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</si>
  <si>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</si>
  <si>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</si>
  <si>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</si>
  <si>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</si>
  <si>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</si>
  <si>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</si>
  <si>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</si>
  <si>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</si>
  <si>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</si>
  <si>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</si>
  <si>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</si>
  <si>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</si>
  <si>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</si>
  <si>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</si>
  <si>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</si>
  <si>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</si>
  <si>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</si>
  <si>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</si>
  <si>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</si>
  <si>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</si>
  <si>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</si>
  <si>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</si>
  <si>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</si>
  <si>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</si>
  <si>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</si>
  <si>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</si>
  <si>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</si>
  <si>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</si>
  <si>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</si>
  <si>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</si>
  <si>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</si>
  <si>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</si>
  <si>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</si>
  <si>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</si>
  <si>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</si>
  <si>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</si>
  <si>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</si>
  <si>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</si>
  <si>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</si>
  <si>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</si>
  <si>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</si>
  <si>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</si>
  <si>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</si>
  <si>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</si>
  <si>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</si>
  <si>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</si>
  <si>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</si>
  <si>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</si>
  <si>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</si>
  <si>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</si>
  <si>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</si>
  <si>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</si>
  <si>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</si>
  <si>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</si>
  <si>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</si>
  <si>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</si>
  <si>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</si>
  <si>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</si>
  <si>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</si>
  <si>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</si>
  <si>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</si>
  <si>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</si>
  <si>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</si>
  <si>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</si>
  <si>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</si>
  <si>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</si>
  <si>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</si>
  <si>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</si>
  <si>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</si>
  <si>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</si>
  <si>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</si>
  <si>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</si>
  <si>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</si>
  <si>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</si>
  <si>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</si>
  <si>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</si>
  <si>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</si>
  <si>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</si>
  <si>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</si>
  <si>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</si>
  <si>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</si>
  <si>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</si>
  <si>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</si>
  <si>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</si>
  <si>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</si>
  <si>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</si>
  <si>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</si>
  <si>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</si>
  <si>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</si>
  <si>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</si>
  <si>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</si>
  <si>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</si>
  <si>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</si>
  <si>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</si>
  <si>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</si>
  <si>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</si>
  <si>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</si>
  <si>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</si>
  <si>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</si>
  <si>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</si>
  <si>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</si>
  <si>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</si>
  <si>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</si>
  <si>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</si>
  <si>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</si>
  <si>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</si>
  <si>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</si>
  <si>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</si>
  <si>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</si>
  <si>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</si>
  <si>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</si>
  <si>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</si>
  <si>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</si>
  <si>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</si>
  <si>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</si>
  <si>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</si>
  <si>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</si>
  <si>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</si>
  <si>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</si>
  <si>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</si>
  <si>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</si>
  <si>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</si>
  <si>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</si>
  <si>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</si>
  <si>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</si>
  <si>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</si>
  <si>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</si>
  <si>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</si>
  <si>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</si>
  <si>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</si>
  <si>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</si>
  <si>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</si>
  <si>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</si>
  <si>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</si>
  <si>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</si>
  <si>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</si>
  <si>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</si>
  <si>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</si>
  <si>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</si>
  <si>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</si>
  <si>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</si>
  <si>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</si>
  <si>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</si>
  <si>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</si>
  <si>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</si>
  <si>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</si>
  <si>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</si>
  <si>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</si>
  <si>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</si>
  <si>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</si>
  <si>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</si>
  <si>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</si>
  <si>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</si>
  <si>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</si>
  <si>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</si>
  <si>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</si>
  <si>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</si>
  <si>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</si>
  <si>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</si>
  <si>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</si>
  <si>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</si>
  <si>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</si>
  <si>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</si>
  <si>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</si>
  <si>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</si>
  <si>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</si>
  <si>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</si>
  <si>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</si>
  <si>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</si>
  <si>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</si>
  <si>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</si>
  <si>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</si>
  <si>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</si>
  <si>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</si>
  <si>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</si>
  <si>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</si>
  <si>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</si>
  <si>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</si>
  <si>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</si>
  <si>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</si>
  <si>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</si>
  <si>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</si>
  <si>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</si>
  <si>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</si>
  <si>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</si>
  <si>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</si>
  <si>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</si>
  <si>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</si>
  <si>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</si>
  <si>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</si>
  <si>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</si>
  <si>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</si>
  <si>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</si>
  <si>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</si>
  <si>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</si>
  <si>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</si>
  <si>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</si>
  <si>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</si>
  <si>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</si>
  <si>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</si>
  <si>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</si>
  <si>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</si>
  <si>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</si>
  <si>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</si>
  <si>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</si>
  <si>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</si>
  <si>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</si>
  <si>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</si>
  <si>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</si>
  <si>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</si>
  <si>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</si>
  <si>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</si>
  <si>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</si>
  <si>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</si>
  <si>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</si>
  <si>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</si>
  <si>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</si>
  <si>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</si>
  <si>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</si>
  <si>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</si>
  <si>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</si>
  <si>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</si>
  <si>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</si>
  <si>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</si>
  <si>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</si>
  <si>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</si>
  <si>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</si>
  <si>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</si>
  <si>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</si>
  <si>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</si>
  <si>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</si>
  <si>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</si>
  <si>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</si>
  <si>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</si>
  <si>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</si>
  <si>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</si>
  <si>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</si>
  <si>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</si>
  <si>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</si>
  <si>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</si>
  <si>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</si>
  <si>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</si>
  <si>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</si>
  <si>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</si>
  <si>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</si>
  <si>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</si>
  <si>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</si>
  <si>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</si>
  <si>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</si>
  <si>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</si>
  <si>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</si>
  <si>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</si>
  <si>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</si>
  <si>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</si>
  <si>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</si>
  <si>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</si>
  <si>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</si>
  <si>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</si>
  <si>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</si>
  <si>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</si>
  <si>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</si>
  <si>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</si>
  <si>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</si>
  <si>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</si>
  <si>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</si>
  <si>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</si>
  <si>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</si>
  <si>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</si>
  <si>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</si>
  <si>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</si>
  <si>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</si>
  <si>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</si>
  <si>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</si>
  <si>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</si>
  <si>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</si>
  <si>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</si>
  <si>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</si>
  <si>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</si>
  <si>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</si>
  <si>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</si>
  <si>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</si>
  <si>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</si>
  <si>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</si>
  <si>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</si>
  <si>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</si>
  <si>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</si>
  <si>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</si>
  <si>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</si>
  <si>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</si>
  <si>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</si>
  <si>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</si>
  <si>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</si>
  <si>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</si>
  <si>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</si>
  <si>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</si>
  <si>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</si>
  <si>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</si>
  <si>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</si>
  <si>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</si>
  <si>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</si>
  <si>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</si>
  <si>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</si>
  <si>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</si>
  <si>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</si>
  <si>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</si>
  <si>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</si>
  <si>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</si>
  <si>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</si>
  <si>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</si>
  <si>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</si>
  <si>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</si>
  <si>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</si>
  <si>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</si>
  <si>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</si>
  <si>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</si>
  <si>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</si>
  <si>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</si>
  <si>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</si>
  <si>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</si>
  <si>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</si>
  <si>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</si>
  <si>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</si>
  <si>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</si>
  <si>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</si>
  <si>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</si>
  <si>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</si>
  <si>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</si>
  <si>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</si>
  <si>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</si>
  <si>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</si>
  <si>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</si>
  <si>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</si>
  <si>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</si>
  <si>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</si>
  <si>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</si>
  <si>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</si>
  <si>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</si>
  <si>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</si>
  <si>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</si>
  <si>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</si>
  <si>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</si>
  <si>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</si>
  <si>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</si>
  <si>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</si>
  <si>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</si>
  <si>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</si>
  <si>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</si>
  <si>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</si>
  <si>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</si>
  <si>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</si>
  <si>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</si>
  <si>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</si>
  <si>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</si>
  <si>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</si>
  <si>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</si>
  <si>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</si>
  <si>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</si>
  <si>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</si>
  <si>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</si>
  <si>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</si>
  <si>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</si>
  <si>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</si>
  <si>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</si>
  <si>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</si>
  <si>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</si>
  <si>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</si>
  <si>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</si>
  <si>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</si>
  <si>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</si>
  <si>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</si>
  <si>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</si>
  <si>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</si>
  <si>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</si>
  <si>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</si>
  <si>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</si>
  <si>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</si>
  <si>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</si>
  <si>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</si>
  <si>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</si>
  <si>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</si>
  <si>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</si>
  <si>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</si>
  <si>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</si>
  <si>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</si>
  <si>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</si>
  <si>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</si>
  <si>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</si>
  <si>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</si>
  <si>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</si>
  <si>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</si>
  <si>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</si>
  <si>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</si>
  <si>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</si>
  <si>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</si>
  <si>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</si>
  <si>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</si>
  <si>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</si>
  <si>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</si>
  <si>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</si>
  <si>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</si>
  <si>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</si>
  <si>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</si>
  <si>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</si>
  <si>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</si>
  <si>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</si>
  <si>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</si>
  <si>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</si>
  <si>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</si>
  <si>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</si>
  <si>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</si>
  <si>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</si>
  <si>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</si>
  <si>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</si>
  <si>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</si>
  <si>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</si>
  <si>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</si>
  <si>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</si>
  <si>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</si>
  <si>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</si>
  <si>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</si>
  <si>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</si>
  <si>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</si>
  <si>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</si>
  <si>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</si>
  <si>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</si>
  <si>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</si>
  <si>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</si>
  <si>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</si>
  <si>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</si>
  <si>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</si>
  <si>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</si>
  <si>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</si>
  <si>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</si>
  <si>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</si>
  <si>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</si>
  <si>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</si>
  <si>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</si>
  <si>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</si>
  <si>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</si>
  <si>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</si>
  <si>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</si>
  <si>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</si>
  <si>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</si>
  <si>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</si>
  <si>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</si>
  <si>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</si>
  <si>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</si>
  <si>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</si>
  <si>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</si>
  <si>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</si>
  <si>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</si>
  <si>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</si>
  <si>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</si>
  <si>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</si>
  <si>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</si>
  <si>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</si>
  <si>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</si>
  <si>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</si>
  <si>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</si>
  <si>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</si>
  <si>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</si>
  <si>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</si>
  <si>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</si>
  <si>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</si>
  <si>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</si>
  <si>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</si>
  <si>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</si>
  <si>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</si>
  <si>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</si>
  <si>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</si>
  <si>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</si>
  <si>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</si>
  <si>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</si>
  <si>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</si>
  <si>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</si>
  <si>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</si>
  <si>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</si>
  <si>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</si>
  <si>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</si>
  <si>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</si>
  <si>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</si>
  <si>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</si>
  <si>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</si>
  <si>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</si>
  <si>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</si>
  <si>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</si>
  <si>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</si>
  <si>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</si>
  <si>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</si>
  <si>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</si>
  <si>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</si>
  <si>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</si>
  <si>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</si>
  <si>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</si>
  <si>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</si>
  <si>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</si>
  <si>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</si>
  <si>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</si>
  <si>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</si>
  <si>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</si>
  <si>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</si>
  <si>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</si>
  <si>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</si>
  <si>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</si>
  <si>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</si>
  <si>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</si>
  <si>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</si>
  <si>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</si>
  <si>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</si>
  <si>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</si>
  <si>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</si>
  <si>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</si>
  <si>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</si>
  <si>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</si>
  <si>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</si>
  <si>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</si>
  <si>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</si>
  <si>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</si>
  <si>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</si>
  <si>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</si>
  <si>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</si>
  <si>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</si>
  <si>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</si>
  <si>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</si>
  <si>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</si>
  <si>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</si>
  <si>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</si>
  <si>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</si>
  <si>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</si>
  <si>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</si>
  <si>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</si>
  <si>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</si>
  <si>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</si>
  <si>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</si>
  <si>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</si>
  <si>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</si>
  <si>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</si>
  <si>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</si>
  <si>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</si>
  <si>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</si>
  <si>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</si>
  <si>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</si>
  <si>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</si>
  <si>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</si>
  <si>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</si>
  <si>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</si>
  <si>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</si>
  <si>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</si>
  <si>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</si>
  <si>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</si>
  <si>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</si>
  <si>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</si>
  <si>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</si>
  <si>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</si>
  <si>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</si>
  <si>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</si>
  <si>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</si>
  <si>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</si>
  <si>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</si>
  <si>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</si>
  <si>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</si>
  <si>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</si>
  <si>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</si>
  <si>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</si>
  <si>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</si>
  <si>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</si>
  <si>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</si>
  <si>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</si>
  <si>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</si>
  <si>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</si>
  <si>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</si>
  <si>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</si>
  <si>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</si>
  <si>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</si>
  <si>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</si>
  <si>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</si>
  <si>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</si>
  <si>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</si>
  <si>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</si>
  <si>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</si>
  <si>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</si>
  <si>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</si>
  <si>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</si>
  <si>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</si>
  <si>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</si>
  <si>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</si>
  <si>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</si>
  <si>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</si>
  <si>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</si>
  <si>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</si>
  <si>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</si>
  <si>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</si>
  <si>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</si>
  <si>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</si>
  <si>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</si>
  <si>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</si>
  <si>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</si>
  <si>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</si>
  <si>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</si>
  <si>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</si>
  <si>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</si>
  <si>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</si>
  <si>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</si>
  <si>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</si>
  <si>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</si>
  <si>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</si>
  <si>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</si>
  <si>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</si>
  <si>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</si>
  <si>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</si>
  <si>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</si>
  <si>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</si>
  <si>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</si>
  <si>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</si>
  <si>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</si>
  <si>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</si>
  <si>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</si>
  <si>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</si>
  <si>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</si>
  <si>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</si>
  <si>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</si>
  <si>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</si>
  <si>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</si>
  <si>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</si>
  <si>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</si>
  <si>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</si>
  <si>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</si>
  <si>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</si>
  <si>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</si>
  <si>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</si>
  <si>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</si>
  <si>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</si>
  <si>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</si>
  <si>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</si>
  <si>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</si>
  <si>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</si>
  <si>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</si>
  <si>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</si>
  <si>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</si>
  <si>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</si>
  <si>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</si>
  <si>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</si>
  <si>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</si>
  <si>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</si>
  <si>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</si>
  <si>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</si>
  <si>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</si>
  <si>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</si>
  <si>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</si>
  <si>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</si>
  <si>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</si>
  <si>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</si>
  <si>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</si>
  <si>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</si>
  <si>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</si>
  <si>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</si>
  <si>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</si>
  <si>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</si>
  <si>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</si>
  <si>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</si>
  <si>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</si>
  <si>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</si>
  <si>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</si>
  <si>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</si>
  <si>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</si>
  <si>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</si>
  <si>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</si>
  <si>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</si>
  <si>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</si>
  <si>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</si>
  <si>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</si>
  <si>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</si>
  <si>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</si>
  <si>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</si>
  <si>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</si>
  <si>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</si>
  <si>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</si>
  <si>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</si>
  <si>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</si>
  <si>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</si>
  <si>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</si>
  <si>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</si>
  <si>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</si>
  <si>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</si>
  <si>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</si>
  <si>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</si>
  <si>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</si>
  <si>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</si>
  <si>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</si>
  <si>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</si>
  <si>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</si>
  <si>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</si>
  <si>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</si>
  <si>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</si>
  <si>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</si>
  <si>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</si>
  <si>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</si>
  <si>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</si>
  <si>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</si>
  <si>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</si>
  <si>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</si>
  <si>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</si>
  <si>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</si>
  <si>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</si>
  <si>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</si>
  <si>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</si>
  <si>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</si>
  <si>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</si>
  <si>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</si>
  <si>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</si>
  <si>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</si>
  <si>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</si>
  <si>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</si>
  <si>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</si>
  <si>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</si>
  <si>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</si>
  <si>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</si>
  <si>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</si>
  <si>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</si>
  <si>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</si>
  <si>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</si>
  <si>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</si>
  <si>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</si>
  <si>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</si>
  <si>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</si>
  <si>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</si>
  <si>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</si>
  <si>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</si>
  <si>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</si>
  <si>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</si>
  <si>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</si>
  <si>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</si>
  <si>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</si>
  <si>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</si>
  <si>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</si>
  <si>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</si>
  <si>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</si>
  <si>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</si>
  <si>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</si>
  <si>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</si>
  <si>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</si>
  <si>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</si>
  <si>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</si>
  <si>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</si>
  <si>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</si>
  <si>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</si>
  <si>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</si>
  <si>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</si>
  <si>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</si>
  <si>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</si>
  <si>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</si>
  <si>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</si>
  <si>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</si>
  <si>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</si>
  <si>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</si>
  <si>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</si>
  <si>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</si>
  <si>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</si>
  <si>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</si>
  <si>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</si>
  <si>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</si>
  <si>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</si>
  <si>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</si>
  <si>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</si>
  <si>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</si>
  <si>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</si>
  <si>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</si>
  <si>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</si>
  <si>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</si>
  <si>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</si>
  <si>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</si>
  <si>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</si>
  <si>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</si>
  <si>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</si>
  <si>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</si>
  <si>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</si>
  <si>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</si>
  <si>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</si>
  <si>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</si>
  <si>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</si>
  <si>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</si>
  <si>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</si>
  <si>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</si>
  <si>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</si>
  <si>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</si>
  <si>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</si>
  <si>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</si>
  <si>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</si>
  <si>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</si>
  <si>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</si>
  <si>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</si>
  <si>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</si>
  <si>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</si>
  <si>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</si>
  <si>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</si>
  <si>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</si>
  <si>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</si>
  <si>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</si>
  <si>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</si>
  <si>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</si>
  <si>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</si>
  <si>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</si>
  <si>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</si>
  <si>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</si>
  <si>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</si>
  <si>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</si>
  <si>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</si>
  <si>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</si>
  <si>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</si>
  <si>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</si>
  <si>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</si>
  <si>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</si>
  <si>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</si>
  <si>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</si>
  <si>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</si>
  <si>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</si>
  <si>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</si>
  <si>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</si>
  <si>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</si>
  <si>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</si>
  <si>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</si>
  <si>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</si>
  <si>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</si>
  <si>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</si>
  <si>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</si>
  <si>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</si>
  <si>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</si>
  <si>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</si>
  <si>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</si>
  <si>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</si>
  <si>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</si>
  <si>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</si>
  <si>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</si>
  <si>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</si>
  <si>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</si>
  <si>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</si>
  <si>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</si>
  <si>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</si>
  <si>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</si>
  <si>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</si>
  <si>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</si>
  <si>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</si>
  <si>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</si>
  <si>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</si>
  <si>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</si>
  <si>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</si>
  <si>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</si>
  <si>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</si>
  <si>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</si>
  <si>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</si>
  <si>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</si>
  <si>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</si>
  <si>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</si>
  <si>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</si>
  <si>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</si>
  <si>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</si>
  <si>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</si>
  <si>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</si>
  <si>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</si>
  <si>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</si>
  <si>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</si>
  <si>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</si>
  <si>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</si>
  <si>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</si>
  <si>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</si>
  <si>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</si>
  <si>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</si>
  <si>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</si>
  <si>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</si>
  <si>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</si>
  <si>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</si>
  <si>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</si>
  <si>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</si>
  <si>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</si>
  <si>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</si>
  <si>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</si>
  <si>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</si>
  <si>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</si>
  <si>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</si>
  <si>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</si>
  <si>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</si>
  <si>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</si>
  <si>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</si>
  <si>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</si>
  <si>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</si>
  <si>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</si>
  <si>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</si>
  <si>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</si>
  <si>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</si>
  <si>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</si>
  <si>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</si>
  <si>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</si>
  <si>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</si>
  <si>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</si>
  <si>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</si>
  <si>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</si>
  <si>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</si>
  <si>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</si>
  <si>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</si>
  <si>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</si>
  <si>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</si>
  <si>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</si>
  <si>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</si>
  <si>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</si>
  <si>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</si>
  <si>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</si>
  <si>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</si>
  <si>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</si>
  <si>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</si>
  <si>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</si>
  <si>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</si>
  <si>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</si>
  <si>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</si>
  <si>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</si>
  <si>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</si>
  <si>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</si>
  <si>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</si>
  <si>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</si>
  <si>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</si>
  <si>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</si>
  <si>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</si>
  <si>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</si>
  <si>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</si>
  <si>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</si>
  <si>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</si>
  <si>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</si>
  <si>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</si>
  <si>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</si>
  <si>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</si>
  <si>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</si>
  <si>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</si>
  <si>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</si>
  <si>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</si>
  <si>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</si>
  <si>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</si>
  <si>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</si>
  <si>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</si>
  <si>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</si>
  <si>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</si>
  <si>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</si>
  <si>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</si>
  <si>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</si>
  <si>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</si>
  <si>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</si>
  <si>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</si>
  <si>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</si>
  <si>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</si>
  <si>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</si>
  <si>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</si>
  <si>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</si>
  <si>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</si>
  <si>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</si>
  <si>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</si>
  <si>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</si>
  <si>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</si>
  <si>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</si>
  <si>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</si>
  <si>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</si>
  <si>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</si>
  <si>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</si>
  <si>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</si>
  <si>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</si>
  <si>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</si>
  <si>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</si>
  <si>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</si>
  <si>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</si>
  <si>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</si>
  <si>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</si>
  <si>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</si>
  <si>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</si>
  <si>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</si>
  <si>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</si>
  <si>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</si>
  <si>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</si>
  <si>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</si>
  <si>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</si>
  <si>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</si>
  <si>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</si>
  <si>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</si>
  <si>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</si>
  <si>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</si>
  <si>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</si>
  <si>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</si>
  <si>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</si>
  <si>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</si>
  <si>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</si>
  <si>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</si>
  <si>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</si>
  <si>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</si>
  <si>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</si>
  <si>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</si>
  <si>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</si>
  <si>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</si>
  <si>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</si>
  <si>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</si>
  <si>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</si>
  <si>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</si>
  <si>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</si>
  <si>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</si>
  <si>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</si>
  <si>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</si>
  <si>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</si>
  <si>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</si>
  <si>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</si>
  <si>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</si>
  <si>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</si>
  <si>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</si>
  <si>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</si>
  <si>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</si>
  <si>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</si>
  <si>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</si>
  <si>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</si>
  <si>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</si>
  <si>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</si>
  <si>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</si>
  <si>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</si>
  <si>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</si>
  <si>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</si>
  <si>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</si>
  <si>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</si>
  <si>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</si>
  <si>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</si>
  <si>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</si>
  <si>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</si>
  <si>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</si>
  <si>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</si>
  <si>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</si>
  <si>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</si>
  <si>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</si>
  <si>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</si>
  <si>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</si>
  <si>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</si>
  <si>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</si>
  <si>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</si>
  <si>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</si>
  <si>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</si>
  <si>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</si>
  <si>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</si>
  <si>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</si>
  <si>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</si>
  <si>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</si>
  <si>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</si>
  <si>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</si>
  <si>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</si>
  <si>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</si>
  <si>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</si>
  <si>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</si>
  <si>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</si>
  <si>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</si>
  <si>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</si>
  <si>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</si>
  <si>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</si>
  <si>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</si>
  <si>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</si>
  <si>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</si>
  <si>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</si>
  <si>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</si>
  <si>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</si>
  <si>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</si>
  <si>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</si>
  <si>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</si>
  <si>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</si>
  <si>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</si>
  <si>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</si>
  <si>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</si>
  <si>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</si>
  <si>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</si>
  <si>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</si>
  <si>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</si>
  <si>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</si>
  <si>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</si>
  <si>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</si>
  <si>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</si>
  <si>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</si>
  <si>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</si>
  <si>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</si>
  <si>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</si>
  <si>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</si>
  <si>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</si>
  <si>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</si>
  <si>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</si>
  <si>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</si>
  <si>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</si>
  <si>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</si>
  <si>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</si>
  <si>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</si>
  <si>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</si>
  <si>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</si>
  <si>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</si>
  <si>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</si>
  <si>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</si>
  <si>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</si>
  <si>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</si>
  <si>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</si>
  <si>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</si>
  <si>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</si>
  <si>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</si>
  <si>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</si>
  <si>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</si>
  <si>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</si>
  <si>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</si>
  <si>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</si>
  <si>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</si>
  <si>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</si>
  <si>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</si>
  <si>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</si>
  <si>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</si>
  <si>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</si>
  <si>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</si>
  <si>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</si>
  <si>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</si>
  <si>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</si>
  <si>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</si>
  <si>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</si>
  <si>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</si>
  <si>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</si>
  <si>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</si>
  <si>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</si>
  <si>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</si>
  <si>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</si>
  <si>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</si>
  <si>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</si>
  <si>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</si>
  <si>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</si>
  <si>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</si>
  <si>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</si>
  <si>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</si>
  <si>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</si>
  <si>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</si>
  <si>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</si>
  <si>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</si>
  <si>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</si>
  <si>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</si>
  <si>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</si>
  <si>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</si>
  <si>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</si>
  <si>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</si>
  <si>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</si>
  <si>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</si>
  <si>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</si>
  <si>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</si>
  <si>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</si>
  <si>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</si>
  <si>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</si>
  <si>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</si>
  <si>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</si>
  <si>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</si>
  <si>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</si>
  <si>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</si>
  <si>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</si>
  <si>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</si>
  <si>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</si>
  <si>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</si>
  <si>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</si>
  <si>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</si>
  <si>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</si>
  <si>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</si>
  <si>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</si>
  <si>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</si>
  <si>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</si>
  <si>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</si>
  <si>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</si>
  <si>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</si>
  <si>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</si>
  <si>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</si>
  <si>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</si>
  <si>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</si>
  <si>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</si>
  <si>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</si>
  <si>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</si>
  <si>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</si>
  <si>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</si>
  <si>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</si>
  <si>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</si>
  <si>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</si>
  <si>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</si>
  <si>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</si>
  <si>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</si>
  <si>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</si>
  <si>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</si>
  <si>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</si>
  <si>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</si>
  <si>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</si>
  <si>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</si>
  <si>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</si>
  <si>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</si>
  <si>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</si>
  <si>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</si>
  <si>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</si>
  <si>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</si>
  <si>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</si>
  <si>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</si>
  <si>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</si>
  <si>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</si>
  <si>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</si>
  <si>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</si>
  <si>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</si>
  <si>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</si>
  <si>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</si>
  <si>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</si>
  <si>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</si>
  <si>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</si>
  <si>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</si>
  <si>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</si>
  <si>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</si>
  <si>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</si>
  <si>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</si>
  <si>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</si>
  <si>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</si>
  <si>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</si>
  <si>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</si>
  <si>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</si>
  <si>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</si>
  <si>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</si>
  <si>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</si>
  <si>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</si>
  <si>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</si>
  <si>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</si>
  <si>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</si>
  <si>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</si>
  <si>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</si>
  <si>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</si>
  <si>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</si>
  <si>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</si>
  <si>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</si>
  <si>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</si>
  <si>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</si>
  <si>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</si>
  <si>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</si>
  <si>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</si>
  <si>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</si>
  <si>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</si>
  <si>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</si>
  <si>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</si>
  <si>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</si>
  <si>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</si>
  <si>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</si>
  <si>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</si>
  <si>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</si>
  <si>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</si>
  <si>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</si>
  <si>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</si>
  <si>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</si>
  <si>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</si>
  <si>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</si>
  <si>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</si>
  <si>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</si>
  <si>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</si>
  <si>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</si>
  <si>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</si>
  <si>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</si>
  <si>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</si>
  <si>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</si>
  <si>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</si>
  <si>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</si>
  <si>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</si>
  <si>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</si>
  <si>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</si>
  <si>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</si>
  <si>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</si>
  <si>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</si>
  <si>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</si>
  <si>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</si>
  <si>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</si>
  <si>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</si>
  <si>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</si>
  <si>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</si>
  <si>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</si>
  <si>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</si>
  <si>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</si>
  <si>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</si>
  <si>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</si>
  <si>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</si>
  <si>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</si>
  <si>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</si>
  <si>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</si>
  <si>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</si>
  <si>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</si>
  <si>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</si>
  <si>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</si>
  <si>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</si>
  <si>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</si>
  <si>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</si>
  <si>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</si>
  <si>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</si>
  <si>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</si>
  <si>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</si>
  <si>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</si>
  <si>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</si>
  <si>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</si>
  <si>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</si>
  <si>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</si>
  <si>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</si>
  <si>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</si>
  <si>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</si>
  <si>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</si>
  <si>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</si>
  <si>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</si>
  <si>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</si>
  <si>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</si>
  <si>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</si>
  <si>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</si>
  <si>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</si>
  <si>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</si>
  <si>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</si>
  <si>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</si>
  <si>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</si>
  <si>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</si>
  <si>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</si>
  <si>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</si>
  <si>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</si>
  <si>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</si>
  <si>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</si>
  <si>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</si>
  <si>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</si>
  <si>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</si>
  <si>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</si>
  <si>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</si>
  <si>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</si>
  <si>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</si>
  <si>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</si>
  <si>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</si>
  <si>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</si>
  <si>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</si>
  <si>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</si>
  <si>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</si>
  <si>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</si>
  <si>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</si>
  <si>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</si>
  <si>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</si>
  <si>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</si>
  <si>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</si>
  <si>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</si>
  <si>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</si>
  <si>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</si>
  <si>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</si>
  <si>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</si>
  <si>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</si>
  <si>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</si>
  <si>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</si>
  <si>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</si>
  <si>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</si>
  <si>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</si>
  <si>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</si>
  <si>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</si>
  <si>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</si>
  <si>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</si>
  <si>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</si>
  <si>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</si>
  <si>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</si>
  <si>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</si>
  <si>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</si>
  <si>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</si>
  <si>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</si>
  <si>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</si>
  <si>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</si>
  <si>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</si>
  <si>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</si>
  <si>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</si>
  <si>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</si>
  <si>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</si>
  <si>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</si>
  <si>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</si>
  <si>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</si>
  <si>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</si>
  <si>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</si>
  <si>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</si>
  <si>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</si>
  <si>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</si>
  <si>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</si>
  <si>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</si>
  <si>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</si>
  <si>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</si>
  <si>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</si>
  <si>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</si>
  <si>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</si>
  <si>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</si>
  <si>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</si>
  <si>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</si>
  <si>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</si>
  <si>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</si>
  <si>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</si>
  <si>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</si>
  <si>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</si>
  <si>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</si>
  <si>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</si>
  <si>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</si>
  <si>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</si>
  <si>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</si>
  <si>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</si>
  <si>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</si>
  <si>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</si>
  <si>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</si>
  <si>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</si>
  <si>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</si>
  <si>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</si>
  <si>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</si>
  <si>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</si>
  <si>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</si>
  <si>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</si>
  <si>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</si>
  <si>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</si>
  <si>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</si>
  <si>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</si>
  <si>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</si>
  <si>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</si>
  <si>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</si>
  <si>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</si>
  <si>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</si>
  <si>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</si>
  <si>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</si>
  <si>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</si>
  <si>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</si>
  <si>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</si>
  <si>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</si>
  <si>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</si>
  <si>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</si>
  <si>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</si>
  <si>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</si>
  <si>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</si>
  <si>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</si>
  <si>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</si>
  <si>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</si>
  <si>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</si>
  <si>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</si>
  <si>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</si>
  <si>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</si>
  <si>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</si>
  <si>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</si>
  <si>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</si>
  <si>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</si>
  <si>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</si>
  <si>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</si>
  <si>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</si>
  <si>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</si>
  <si>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</si>
  <si>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</si>
  <si>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</si>
  <si>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</si>
  <si>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</si>
  <si>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</si>
  <si>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</si>
  <si>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</si>
  <si>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</si>
  <si>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</si>
  <si>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</si>
  <si>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</si>
  <si>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</si>
  <si>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</si>
  <si>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</si>
  <si>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</si>
  <si>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</si>
  <si>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</si>
  <si>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</si>
  <si>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</si>
  <si>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</si>
  <si>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</si>
  <si>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</si>
  <si>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</si>
  <si>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</si>
  <si>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</si>
  <si>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</si>
  <si>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</si>
  <si>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</si>
  <si>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</si>
  <si>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</si>
  <si>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</si>
  <si>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</si>
  <si>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</si>
  <si>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</si>
  <si>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</si>
  <si>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</si>
  <si>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</si>
  <si>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</si>
  <si>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</si>
  <si>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</si>
  <si>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</si>
  <si>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</si>
  <si>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</si>
  <si>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</si>
  <si>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</si>
  <si>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</si>
  <si>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</si>
  <si>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</si>
  <si>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</si>
  <si>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</si>
  <si>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</si>
  <si>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</si>
  <si>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</si>
  <si>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</si>
  <si>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</si>
  <si>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</si>
  <si>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</si>
  <si>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</si>
  <si>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</si>
  <si>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</si>
  <si>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</si>
  <si>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</si>
  <si>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</si>
  <si>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</si>
  <si>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</si>
  <si>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</si>
  <si>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</si>
  <si>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</si>
  <si>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</si>
  <si>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</si>
  <si>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</si>
  <si>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</si>
  <si>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</si>
  <si>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</si>
  <si>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</si>
  <si>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</si>
  <si>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</si>
  <si>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</si>
  <si>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</si>
  <si>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</si>
  <si>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</si>
  <si>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</si>
  <si>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</si>
  <si>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</si>
  <si>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</si>
  <si>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</si>
  <si>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</si>
  <si>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</si>
  <si>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</si>
  <si>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</si>
  <si>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</si>
  <si>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</si>
  <si>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</si>
  <si>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</si>
  <si>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</si>
  <si>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</si>
  <si>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</si>
  <si>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</si>
  <si>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</si>
  <si>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</si>
  <si>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</si>
  <si>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</si>
  <si>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</si>
  <si>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</si>
  <si>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</si>
  <si>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</si>
  <si>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</si>
  <si>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</si>
  <si>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</si>
  <si>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</si>
  <si>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</si>
  <si>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</si>
  <si>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</si>
  <si>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</si>
  <si>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</si>
  <si>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</si>
  <si>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</si>
  <si>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</si>
  <si>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</si>
  <si>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</si>
  <si>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</si>
  <si>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</si>
  <si>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</si>
  <si>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</si>
  <si>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</si>
  <si>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</si>
  <si>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</si>
  <si>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</si>
  <si>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</si>
  <si>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</si>
  <si>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</si>
  <si>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</si>
  <si>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</si>
  <si>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</si>
  <si>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</si>
  <si>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</si>
  <si>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</si>
  <si>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</si>
  <si>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</si>
  <si>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</si>
  <si>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</si>
  <si>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</si>
  <si>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</si>
  <si>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</si>
  <si>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</si>
  <si>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</si>
  <si>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</si>
  <si>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</si>
  <si>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</si>
  <si>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</si>
  <si>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</si>
  <si>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</si>
  <si>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</si>
  <si>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</si>
  <si>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</si>
  <si>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</si>
  <si>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</si>
  <si>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</si>
  <si>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</si>
  <si>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</si>
  <si>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</si>
  <si>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</si>
  <si>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</si>
  <si>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</si>
  <si>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</si>
  <si>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</si>
  <si>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</si>
  <si>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</si>
  <si>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</si>
  <si>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</si>
  <si>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</si>
  <si>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</si>
  <si>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</si>
  <si>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</si>
  <si>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</si>
  <si>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</si>
  <si>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</si>
  <si>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</si>
  <si>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</si>
  <si>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</si>
  <si>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</si>
  <si>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</si>
  <si>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</si>
  <si>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</si>
  <si>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</si>
  <si>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</si>
  <si>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</si>
  <si>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</si>
  <si>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</si>
  <si>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</si>
  <si>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</si>
  <si>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</si>
  <si>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</si>
  <si>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</si>
  <si>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</si>
  <si>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</si>
  <si>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</si>
  <si>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</si>
  <si>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</si>
  <si>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</si>
  <si>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</si>
  <si>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</si>
  <si>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</si>
  <si>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</si>
  <si>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</si>
  <si>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</si>
  <si>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</si>
  <si>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</si>
  <si>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</si>
  <si>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</si>
  <si>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</si>
  <si>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</si>
  <si>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</si>
  <si>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</si>
  <si>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</si>
  <si>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</si>
  <si>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</si>
  <si>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</si>
  <si>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</si>
  <si>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</si>
  <si>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</si>
  <si>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</si>
  <si>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</si>
  <si>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</si>
  <si>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</si>
  <si>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</si>
  <si>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</si>
  <si>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</si>
  <si>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</si>
  <si>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</si>
  <si>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</si>
  <si>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</si>
  <si>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</si>
  <si>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</si>
  <si>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</si>
  <si>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</si>
  <si>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</si>
  <si>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</si>
  <si>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</si>
  <si>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</si>
  <si>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</si>
  <si>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</si>
  <si>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</si>
  <si>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</si>
  <si>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</si>
  <si>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</si>
  <si>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</si>
  <si>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</si>
  <si>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</si>
  <si>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</si>
  <si>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</si>
  <si>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</si>
  <si>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</si>
  <si>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</si>
  <si>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</si>
  <si>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</si>
  <si>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</si>
  <si>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</si>
  <si>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</si>
  <si>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</si>
  <si>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</si>
  <si>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</si>
  <si>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</si>
  <si>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</si>
  <si>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</si>
  <si>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</si>
  <si>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</si>
  <si>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</si>
  <si>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</si>
  <si>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</si>
  <si>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</si>
  <si>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</si>
  <si>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</si>
  <si>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</si>
  <si>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</si>
  <si>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</si>
  <si>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</si>
  <si>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</si>
  <si>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</si>
  <si>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</si>
  <si>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</si>
  <si>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</si>
  <si>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</si>
  <si>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</si>
  <si>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</si>
  <si>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</si>
  <si>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</si>
  <si>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</si>
  <si>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</si>
  <si>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</si>
  <si>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</si>
  <si>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</si>
  <si>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</si>
  <si>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</si>
  <si>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</si>
  <si>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</si>
  <si>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</si>
  <si>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</si>
  <si>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</si>
  <si>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</si>
  <si>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</si>
  <si>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</si>
  <si>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</si>
  <si>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</si>
  <si>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</si>
  <si>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</si>
  <si>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</si>
  <si>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</si>
  <si>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</si>
  <si>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</si>
  <si>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</si>
  <si>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</si>
  <si>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</si>
  <si>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</si>
  <si>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</si>
  <si>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</si>
  <si>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</si>
  <si>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</si>
  <si>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</si>
  <si>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</si>
  <si>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</si>
  <si>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</si>
  <si>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</si>
  <si>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</si>
  <si>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</si>
  <si>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</si>
  <si>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</si>
  <si>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</si>
  <si>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</si>
  <si>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</si>
  <si>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</si>
  <si>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</si>
  <si>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</si>
  <si>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</si>
  <si>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</si>
  <si>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</si>
  <si>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</si>
  <si>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</si>
  <si>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</si>
  <si>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</si>
  <si>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</si>
  <si>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</si>
  <si>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</si>
  <si>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</si>
  <si>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</si>
  <si>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</si>
  <si>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</si>
  <si>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</si>
  <si>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</si>
  <si>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</si>
  <si>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</si>
  <si>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</si>
  <si>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</si>
  <si>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</si>
  <si>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</si>
  <si>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</si>
  <si>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</si>
  <si>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</si>
  <si>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</si>
  <si>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</si>
  <si>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</si>
  <si>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</si>
  <si>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</si>
  <si>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</si>
  <si>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</si>
  <si>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</si>
  <si>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</si>
  <si>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</si>
  <si>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</si>
  <si>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</si>
  <si>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</si>
  <si>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</si>
  <si>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</si>
  <si>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</si>
  <si>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</si>
  <si>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</si>
  <si>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</si>
  <si>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</si>
  <si>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</si>
  <si>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</si>
  <si>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</si>
  <si>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</si>
  <si>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</si>
  <si>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</si>
  <si>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</si>
  <si>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</si>
  <si>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</si>
  <si>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</si>
  <si>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</si>
  <si>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</si>
  <si>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</si>
  <si>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</si>
  <si>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</si>
  <si>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</si>
  <si>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</si>
  <si>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</si>
  <si>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</si>
  <si>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</si>
  <si>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</si>
  <si>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</si>
  <si>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</si>
  <si>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</si>
  <si>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</si>
  <si>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</si>
  <si>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</si>
  <si>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</si>
  <si>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</si>
  <si>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</si>
  <si>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</si>
  <si>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</si>
  <si>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</si>
  <si>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</si>
  <si>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</si>
  <si>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</si>
  <si>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</si>
  <si>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</si>
  <si>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</si>
  <si>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</si>
  <si>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</si>
  <si>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</si>
  <si>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</si>
  <si>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</si>
  <si>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</si>
  <si>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</si>
  <si>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</si>
  <si>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</si>
  <si>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</si>
  <si>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</si>
  <si>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</si>
  <si>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</si>
  <si>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</si>
  <si>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</si>
  <si>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</si>
  <si>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</si>
  <si>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</si>
  <si>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</si>
  <si>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</si>
  <si>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</si>
  <si>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</si>
  <si>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</si>
  <si>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</si>
  <si>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</si>
  <si>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</si>
  <si>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</si>
  <si>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</si>
  <si>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</si>
  <si>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</si>
  <si>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</si>
  <si>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</si>
  <si>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</si>
  <si>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</si>
  <si>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</si>
  <si>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</si>
  <si>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</si>
  <si>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</si>
  <si>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</si>
  <si>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</si>
  <si>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</si>
  <si>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</si>
  <si>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</si>
  <si>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</si>
  <si>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</si>
  <si>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</si>
  <si>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</si>
  <si>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</si>
  <si>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</si>
  <si>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</si>
  <si>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</si>
  <si>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</si>
  <si>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</si>
  <si>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</si>
  <si>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</si>
  <si>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</si>
  <si>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</si>
  <si>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</si>
  <si>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</si>
  <si>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</si>
  <si>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</si>
  <si>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</si>
  <si>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</si>
  <si>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</si>
  <si>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</si>
  <si>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</si>
  <si>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</si>
  <si>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</si>
  <si>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</si>
  <si>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</si>
  <si>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</si>
  <si>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</si>
  <si>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</si>
  <si>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</si>
  <si>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</si>
  <si>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</si>
  <si>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</si>
  <si>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</si>
  <si>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</si>
  <si>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</si>
  <si>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</si>
  <si>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</si>
  <si>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</si>
  <si>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</si>
  <si>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</si>
  <si>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</si>
  <si>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</si>
  <si>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</si>
  <si>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</si>
  <si>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</si>
  <si>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</si>
  <si>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</si>
  <si>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</si>
  <si>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</si>
  <si>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</si>
  <si>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</si>
  <si>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</si>
  <si>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</si>
  <si>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</si>
  <si>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</si>
  <si>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</si>
  <si>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</si>
  <si>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</si>
  <si>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</si>
  <si>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</si>
  <si>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</si>
  <si>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</si>
  <si>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</si>
  <si>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</si>
  <si>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</si>
  <si>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</si>
  <si>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</si>
  <si>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</si>
  <si>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</si>
  <si>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</si>
  <si>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</si>
  <si>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</si>
  <si>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</si>
  <si>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</si>
  <si>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</si>
  <si>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</si>
  <si>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</si>
  <si>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</si>
  <si>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</si>
  <si>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</si>
  <si>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</si>
  <si>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</si>
  <si>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</si>
  <si>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</si>
  <si>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</si>
  <si>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</si>
  <si>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</si>
  <si>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</si>
  <si>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</si>
  <si>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</si>
  <si>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</si>
  <si>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</si>
  <si>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</si>
  <si>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</si>
  <si>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</si>
  <si>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</si>
  <si>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</si>
  <si>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</si>
  <si>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</si>
  <si>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</si>
  <si>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</si>
  <si>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</si>
  <si>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</si>
  <si>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</si>
  <si>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</si>
  <si>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</si>
  <si>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</si>
  <si>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</si>
  <si>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</si>
  <si>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</si>
  <si>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</si>
  <si>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</si>
  <si>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</si>
  <si>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</si>
  <si>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</si>
  <si>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</si>
  <si>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</si>
  <si>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</si>
  <si>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</si>
  <si>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</si>
  <si>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</si>
  <si>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</si>
  <si>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</si>
  <si>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</si>
  <si>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</si>
  <si>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</si>
  <si>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</si>
  <si>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</si>
  <si>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</si>
  <si>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</si>
  <si>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</si>
  <si>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</si>
  <si>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</si>
  <si>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</si>
  <si>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</si>
  <si>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</si>
  <si>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</si>
  <si>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</si>
  <si>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</si>
  <si>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</si>
  <si>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</si>
  <si>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</si>
  <si>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</si>
  <si>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</si>
  <si>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</si>
  <si>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</si>
  <si>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</si>
  <si>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</si>
  <si>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</si>
  <si>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</si>
  <si>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</si>
  <si>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</si>
  <si>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</si>
  <si>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</si>
  <si>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</si>
  <si>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</si>
  <si>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</si>
  <si>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</si>
  <si>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</si>
  <si>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</si>
  <si>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</si>
  <si>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</si>
  <si>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</si>
  <si>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</si>
  <si>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</si>
  <si>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</si>
  <si>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</si>
  <si>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</si>
  <si>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</si>
  <si>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</si>
  <si>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</si>
  <si>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</si>
  <si>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</si>
  <si>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</si>
  <si>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</si>
  <si>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</si>
  <si>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</si>
  <si>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</si>
  <si>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</si>
  <si>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</si>
  <si>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</si>
  <si>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</si>
  <si>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</si>
  <si>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</si>
  <si>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</si>
  <si>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</si>
  <si>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</si>
  <si>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</si>
  <si>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</si>
  <si>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</si>
  <si>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</si>
  <si>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</si>
  <si>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</si>
  <si>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</si>
  <si>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</si>
  <si>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</si>
  <si>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</si>
  <si>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</si>
  <si>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</si>
  <si>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</si>
  <si>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</si>
  <si>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</si>
  <si>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</si>
  <si>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</si>
  <si>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</si>
  <si>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</si>
  <si>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</si>
  <si>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</si>
  <si>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</si>
  <si>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</si>
  <si>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</si>
  <si>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</si>
  <si>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</si>
  <si>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</si>
  <si>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</si>
  <si>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</si>
  <si>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</si>
  <si>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</si>
  <si>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</si>
  <si>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</si>
  <si>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</si>
  <si>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</si>
  <si>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</si>
  <si>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</si>
  <si>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</si>
  <si>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</si>
  <si>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</si>
  <si>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</si>
  <si>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</si>
  <si>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</si>
  <si>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</si>
  <si>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</si>
  <si>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</si>
  <si>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</si>
  <si>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</si>
  <si>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</si>
  <si>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</si>
  <si>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</si>
  <si>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</si>
  <si>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</si>
  <si>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</si>
  <si>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</si>
  <si>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</si>
  <si>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</si>
  <si>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</si>
  <si>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</si>
  <si>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</si>
  <si>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</si>
  <si>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</si>
  <si>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</si>
  <si>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</si>
  <si>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</si>
  <si>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</si>
  <si>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</si>
  <si>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</si>
  <si>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</si>
  <si>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</si>
  <si>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</si>
  <si>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</si>
  <si>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</si>
  <si>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</si>
  <si>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</si>
  <si>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</si>
  <si>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</si>
  <si>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</si>
  <si>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</si>
  <si>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</si>
  <si>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</si>
  <si>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</si>
  <si>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</si>
  <si>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</si>
  <si>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</si>
  <si>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</si>
  <si>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</si>
  <si>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</si>
  <si>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</si>
  <si>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</si>
  <si>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</si>
  <si>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</si>
  <si>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</si>
  <si>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</si>
  <si>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</si>
  <si>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</si>
  <si>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</si>
  <si>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</si>
  <si>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</si>
  <si>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</si>
  <si>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</si>
  <si>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</si>
  <si>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</si>
  <si>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</si>
  <si>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</si>
  <si>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</si>
  <si>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</si>
  <si>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</si>
  <si>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</si>
  <si>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</si>
  <si>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</si>
  <si>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</si>
  <si>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</si>
  <si>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</si>
  <si>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</si>
  <si>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</si>
  <si>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</si>
  <si>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</si>
  <si>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</si>
  <si>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</si>
  <si>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</si>
  <si>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</si>
  <si>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</si>
  <si>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</si>
  <si>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</si>
  <si>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</si>
  <si>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</si>
  <si>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</si>
  <si>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</si>
  <si>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</si>
  <si>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</si>
  <si>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</si>
  <si>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</si>
  <si>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</si>
  <si>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</si>
  <si>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</si>
  <si>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</si>
  <si>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</si>
  <si>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</si>
  <si>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</si>
  <si>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</si>
  <si>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</si>
  <si>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</si>
  <si>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</si>
  <si>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</si>
  <si>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</si>
  <si>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</si>
  <si>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</si>
  <si>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</si>
  <si>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</si>
  <si>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</si>
  <si>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</si>
  <si>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</si>
  <si>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</si>
  <si>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</si>
  <si>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</si>
  <si>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</si>
  <si>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</si>
  <si>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</si>
  <si>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</si>
  <si>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</si>
  <si>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</si>
  <si>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</si>
  <si>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</si>
  <si>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</si>
  <si>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</si>
  <si>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</si>
  <si>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</si>
  <si>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</si>
  <si>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</si>
  <si>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</si>
  <si>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</si>
  <si>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</si>
  <si>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</si>
  <si>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</si>
  <si>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</si>
  <si>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</si>
  <si>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</si>
  <si>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</si>
  <si>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</si>
  <si>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</si>
  <si>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</si>
  <si>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</si>
  <si>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</si>
  <si>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</si>
  <si>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</si>
  <si>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</si>
  <si>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</si>
  <si>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</si>
  <si>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</si>
  <si>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</si>
  <si>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</si>
  <si>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</si>
  <si>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</si>
  <si>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</si>
  <si>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</si>
  <si>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</si>
  <si>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</si>
  <si>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</si>
  <si>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</si>
  <si>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</si>
  <si>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</si>
  <si>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</si>
  <si>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</si>
  <si>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</si>
  <si>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</si>
  <si>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</si>
  <si>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</si>
  <si>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</si>
  <si>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</si>
  <si>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</si>
  <si>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</si>
  <si>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</si>
  <si>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</si>
  <si>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</si>
  <si>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</si>
  <si>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</si>
  <si>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</si>
  <si>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</si>
  <si>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</si>
  <si>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</si>
  <si>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</si>
  <si>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</si>
  <si>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</si>
  <si>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</si>
  <si>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</si>
  <si>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</si>
  <si>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</si>
  <si>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</si>
  <si>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</si>
  <si>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</si>
  <si>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</si>
  <si>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</si>
  <si>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</si>
  <si>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</si>
  <si>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</si>
  <si>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</si>
  <si>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</si>
  <si>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</si>
  <si>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</si>
  <si>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</si>
  <si>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</si>
  <si>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</si>
  <si>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</si>
  <si>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</si>
  <si>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</si>
  <si>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</si>
  <si>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</si>
  <si>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</si>
  <si>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</si>
  <si>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</si>
  <si>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</si>
  <si>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</si>
  <si>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</si>
  <si>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</si>
  <si>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</si>
  <si>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</si>
  <si>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</si>
  <si>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</si>
  <si>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</si>
  <si>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</si>
  <si>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</si>
  <si>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</si>
  <si>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</si>
  <si>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</si>
  <si>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</si>
  <si>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</si>
  <si>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</si>
  <si>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</si>
  <si>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</si>
  <si>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</si>
  <si>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</si>
  <si>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</si>
  <si>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</si>
  <si>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</si>
  <si>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</si>
  <si>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</si>
  <si>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</si>
  <si>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</si>
  <si>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</si>
  <si>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</si>
  <si>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</si>
  <si>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</si>
  <si>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</si>
  <si>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</si>
  <si>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</si>
  <si>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</si>
  <si>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</si>
  <si>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</si>
  <si>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</si>
  <si>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</si>
  <si>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</si>
  <si>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</si>
  <si>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</si>
  <si>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</si>
  <si>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</si>
  <si>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</si>
  <si>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</si>
  <si>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</si>
  <si>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</si>
  <si>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</si>
  <si>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</si>
  <si>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</si>
  <si>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</si>
  <si>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</si>
  <si>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</si>
  <si>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</si>
  <si>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</si>
  <si>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</si>
  <si>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</si>
  <si>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</si>
  <si>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</si>
  <si>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</si>
  <si>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</si>
  <si>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</si>
  <si>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</si>
  <si>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</si>
  <si>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</si>
  <si>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</si>
  <si>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</si>
  <si>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</si>
  <si>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</si>
  <si>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</si>
  <si>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</si>
  <si>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</si>
  <si>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</si>
  <si>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</si>
  <si>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</si>
  <si>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</si>
  <si>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</si>
  <si>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</si>
  <si>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</si>
  <si>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</si>
  <si>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</si>
  <si>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</si>
  <si>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</si>
  <si>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</si>
  <si>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</si>
  <si>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</si>
  <si>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</si>
  <si>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</si>
  <si>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</si>
  <si>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</si>
  <si>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</si>
  <si>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</si>
  <si>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</si>
  <si>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</si>
  <si>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</si>
  <si>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</si>
  <si>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</si>
  <si>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</si>
  <si>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</si>
  <si>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</si>
  <si>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</si>
  <si>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</si>
  <si>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</si>
  <si>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</si>
  <si>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</si>
  <si>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</si>
  <si>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</si>
  <si>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</si>
  <si>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</si>
  <si>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</si>
  <si>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</si>
  <si>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</si>
  <si>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</si>
  <si>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</si>
  <si>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</si>
  <si>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</si>
  <si>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</si>
  <si>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</si>
  <si>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</si>
  <si>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</si>
  <si>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</si>
  <si>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</si>
  <si>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</si>
  <si>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</si>
  <si>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</si>
  <si>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</si>
  <si>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</si>
  <si>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</si>
  <si>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</si>
  <si>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</si>
  <si>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</si>
  <si>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</si>
  <si>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</si>
  <si>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</si>
  <si>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</si>
  <si>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</si>
  <si>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</si>
  <si>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</si>
  <si>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</si>
  <si>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</si>
  <si>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</si>
  <si>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</si>
  <si>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</si>
  <si>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</si>
  <si>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</si>
  <si>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</si>
  <si>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</si>
  <si>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</si>
  <si>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</si>
  <si>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</si>
  <si>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</si>
  <si>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</si>
  <si>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</si>
  <si>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</si>
  <si>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</si>
  <si>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</si>
  <si>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</si>
  <si>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</si>
  <si>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</si>
  <si>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</si>
  <si>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</si>
  <si>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</si>
  <si>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</si>
  <si>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</si>
  <si>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</si>
  <si>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</si>
  <si>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</si>
  <si>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</si>
  <si>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</si>
  <si>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</si>
  <si>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</si>
  <si>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</si>
  <si>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</si>
  <si>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</si>
  <si>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</si>
  <si>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</si>
  <si>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</si>
  <si>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</si>
  <si>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</si>
  <si>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</si>
  <si>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</si>
  <si>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</si>
  <si>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</si>
  <si>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</si>
  <si>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</si>
  <si>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</si>
  <si>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</si>
  <si>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</si>
  <si>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</si>
  <si>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</si>
  <si>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</si>
  <si>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</si>
  <si>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</si>
  <si>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</si>
  <si>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</si>
  <si>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</si>
  <si>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</si>
  <si>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</si>
  <si>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</si>
  <si>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</si>
  <si>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</si>
  <si>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</si>
  <si>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</si>
  <si>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</si>
  <si>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</si>
  <si>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</si>
  <si>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</si>
  <si>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</si>
  <si>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</si>
  <si>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</si>
  <si>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</si>
  <si>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</si>
  <si>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</si>
  <si>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</si>
  <si>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</si>
  <si>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</si>
  <si>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</si>
  <si>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</si>
  <si>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</si>
  <si>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</si>
  <si>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</si>
  <si>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</si>
  <si>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</si>
  <si>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</si>
  <si>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</si>
  <si>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</si>
  <si>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</si>
  <si>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</si>
  <si>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</si>
  <si>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</si>
  <si>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</si>
  <si>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</si>
  <si>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</si>
  <si>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</si>
  <si>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</si>
  <si>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</si>
  <si>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</si>
  <si>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</si>
  <si>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</si>
  <si>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</si>
  <si>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</si>
  <si>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</si>
  <si>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</si>
  <si>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</si>
  <si>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</si>
  <si>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</si>
  <si>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</si>
  <si>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</si>
  <si>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</si>
  <si>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</si>
  <si>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</si>
  <si>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</si>
  <si>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</si>
  <si>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</si>
  <si>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</si>
  <si>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</si>
  <si>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</si>
  <si>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</si>
  <si>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</si>
  <si>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</si>
  <si>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</si>
  <si>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</si>
  <si>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</si>
  <si>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</si>
  <si>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</si>
  <si>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</si>
  <si>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</si>
  <si>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</si>
  <si>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</si>
  <si>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</si>
  <si>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</si>
  <si>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</si>
  <si>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</si>
  <si>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</si>
  <si>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</si>
  <si>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</si>
  <si>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</si>
  <si>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</si>
  <si>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</si>
  <si>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</si>
  <si>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</si>
  <si>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</si>
  <si>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</si>
  <si>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</si>
  <si>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</si>
  <si>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</si>
  <si>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</si>
  <si>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</si>
  <si>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</si>
  <si>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</si>
  <si>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</si>
  <si>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</si>
  <si>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</si>
  <si>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</si>
  <si>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</si>
  <si>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</si>
  <si>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</si>
  <si>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</si>
  <si>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</si>
  <si>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</si>
  <si>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</si>
  <si>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</si>
  <si>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</si>
  <si>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</si>
  <si>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</si>
  <si>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</si>
  <si>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</si>
  <si>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</si>
  <si>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</si>
  <si>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</si>
  <si>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</si>
  <si>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</si>
  <si>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</si>
  <si>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</si>
  <si>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</si>
  <si>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</si>
  <si>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</si>
  <si>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</si>
  <si>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</si>
  <si>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</si>
  <si>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</si>
  <si>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</si>
  <si>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</si>
  <si>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</si>
  <si>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</si>
  <si>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</si>
  <si>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</si>
  <si>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</si>
  <si>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</si>
  <si>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</si>
  <si>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</si>
  <si>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</si>
  <si>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</si>
  <si>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</si>
  <si>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</si>
  <si>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</si>
  <si>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</si>
  <si>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</si>
  <si>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</si>
  <si>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</si>
  <si>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</si>
  <si>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</si>
  <si>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</si>
  <si>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</si>
  <si>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</si>
  <si>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</si>
  <si>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</si>
  <si>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</si>
  <si>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</si>
  <si>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</si>
  <si>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</si>
  <si>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</si>
  <si>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</si>
  <si>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</si>
  <si>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</si>
  <si>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</si>
  <si>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</si>
  <si>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</si>
  <si>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</si>
  <si>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</si>
  <si>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</si>
  <si>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</si>
  <si>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</si>
  <si>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</si>
  <si>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</si>
  <si>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</si>
  <si>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</si>
  <si>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</si>
  <si>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</si>
  <si>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</si>
  <si>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</si>
  <si>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</si>
  <si>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</si>
  <si>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</si>
  <si>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</si>
  <si>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</si>
  <si>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</si>
  <si>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</si>
  <si>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</si>
  <si>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</si>
  <si>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</si>
  <si>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</si>
  <si>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</si>
  <si>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</si>
  <si>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</si>
  <si>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</si>
  <si>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</si>
  <si>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</si>
  <si>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</si>
  <si>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</si>
  <si>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</si>
  <si>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</si>
  <si>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</si>
  <si>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</si>
  <si>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</si>
  <si>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</si>
  <si>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</si>
  <si>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</si>
  <si>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</si>
  <si>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</si>
  <si>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</si>
  <si>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</si>
  <si>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</si>
  <si>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</si>
  <si>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</si>
  <si>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</si>
  <si>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</si>
  <si>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</si>
  <si>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</si>
  <si>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</si>
  <si>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</si>
  <si>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</si>
  <si>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</si>
  <si>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</si>
  <si>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</si>
  <si>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</si>
  <si>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</si>
  <si>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</si>
  <si>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</si>
  <si>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</si>
  <si>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</si>
  <si>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</si>
  <si>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</si>
  <si>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</si>
  <si>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</si>
  <si>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</si>
  <si>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</si>
  <si>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</si>
  <si>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</si>
  <si>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</si>
  <si>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</si>
  <si>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</si>
  <si>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</si>
  <si>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</si>
  <si>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</si>
  <si>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</si>
  <si>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</si>
  <si>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</si>
  <si>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</si>
  <si>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</si>
  <si>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</si>
  <si>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</si>
  <si>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</si>
  <si>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</si>
  <si>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</si>
  <si>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</si>
  <si>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</si>
  <si>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</si>
  <si>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</si>
  <si>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</si>
  <si>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</si>
  <si>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</si>
  <si>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</si>
  <si>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</si>
  <si>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</si>
  <si>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</si>
  <si>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</si>
  <si>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</si>
  <si>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</si>
  <si>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</si>
  <si>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</si>
  <si>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</si>
  <si>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</si>
  <si>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</si>
  <si>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</si>
  <si>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</si>
  <si>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</si>
  <si>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</si>
  <si>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</si>
  <si>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</si>
  <si>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</si>
  <si>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</si>
  <si>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</si>
  <si>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</si>
  <si>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</si>
  <si>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</si>
  <si>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</si>
  <si>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</si>
  <si>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</si>
  <si>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</si>
  <si>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</si>
  <si>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</si>
  <si>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</si>
  <si>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</si>
  <si>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</si>
  <si>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</si>
  <si>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</si>
  <si>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</si>
  <si>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</si>
  <si>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</si>
  <si>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</si>
  <si>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</si>
  <si>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</si>
  <si>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</si>
  <si>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</si>
  <si>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</si>
  <si>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</si>
  <si>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</si>
  <si>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</si>
  <si>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</si>
  <si>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</si>
  <si>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</si>
  <si>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</si>
  <si>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</si>
  <si>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</si>
  <si>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</si>
  <si>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</si>
  <si>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</si>
  <si>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</si>
  <si>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</si>
  <si>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</si>
  <si>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</si>
  <si>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</si>
  <si>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</si>
  <si>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</si>
  <si>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</si>
  <si>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</si>
  <si>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</si>
  <si>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</si>
  <si>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</si>
  <si>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</si>
  <si>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</si>
  <si>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</si>
  <si>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</si>
  <si>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</si>
  <si>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</si>
  <si>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</si>
  <si>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</si>
  <si>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</si>
  <si>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</si>
  <si>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</si>
  <si>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</si>
  <si>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</si>
  <si>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</si>
  <si>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</si>
  <si>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</si>
  <si>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</si>
  <si>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</si>
  <si>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</si>
  <si>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</si>
  <si>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</si>
  <si>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</si>
  <si>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</si>
  <si>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</si>
  <si>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</si>
  <si>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</si>
  <si>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</si>
  <si>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</si>
  <si>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</si>
  <si>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</si>
  <si>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</si>
  <si>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</si>
  <si>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</si>
  <si>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</si>
  <si>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</si>
  <si>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</si>
  <si>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</si>
  <si>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</si>
  <si>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</si>
  <si>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</si>
  <si>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</si>
  <si>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</si>
  <si>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</si>
  <si>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</si>
  <si>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</si>
  <si>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</si>
  <si>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</si>
  <si>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</si>
  <si>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</si>
  <si>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</si>
  <si>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</si>
  <si>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</si>
  <si>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</si>
  <si>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</si>
  <si>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</si>
  <si>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</si>
  <si>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</si>
  <si>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</si>
  <si>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</si>
  <si>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</si>
  <si>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</si>
  <si>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</si>
  <si>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</si>
  <si>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</si>
  <si>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</si>
  <si>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</si>
  <si>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</si>
  <si>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</si>
  <si>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</si>
  <si>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</si>
  <si>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</si>
  <si>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</si>
  <si>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</si>
  <si>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</si>
  <si>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</si>
  <si>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</si>
  <si>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</si>
  <si>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</si>
  <si>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</si>
  <si>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</si>
  <si>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</si>
  <si>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</si>
  <si>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</si>
  <si>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</si>
  <si>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</si>
  <si>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</si>
  <si>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</si>
  <si>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</si>
  <si>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</si>
  <si>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</si>
  <si>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</si>
  <si>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</si>
  <si>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</si>
  <si>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</si>
  <si>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</si>
  <si>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</si>
  <si>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</si>
  <si>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</si>
  <si>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</si>
  <si>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</si>
  <si>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</si>
  <si>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</si>
  <si>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</si>
  <si>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</si>
  <si>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</si>
  <si>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</si>
  <si>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</si>
  <si>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</si>
  <si>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</si>
  <si>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</si>
  <si>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</si>
  <si>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</si>
  <si>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</si>
  <si>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</si>
  <si>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</si>
  <si>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</si>
  <si>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</si>
  <si>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</si>
  <si>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</si>
  <si>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</si>
  <si>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</si>
  <si>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</si>
  <si>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</si>
  <si>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</si>
  <si>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</si>
  <si>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</si>
  <si>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</si>
  <si>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</si>
  <si>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</si>
  <si>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</si>
  <si>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</si>
  <si>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</si>
  <si>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</si>
  <si>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</si>
  <si>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</si>
  <si>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</si>
  <si>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</si>
  <si>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</si>
  <si>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</si>
  <si>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</si>
  <si>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</si>
  <si>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</si>
  <si>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</si>
  <si>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</si>
  <si>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</si>
  <si>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</si>
  <si>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</si>
  <si>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</si>
  <si>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</si>
  <si>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</si>
  <si>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</si>
  <si>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</si>
  <si>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</si>
  <si>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</si>
  <si>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</si>
  <si>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</si>
  <si>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</si>
  <si>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</si>
  <si>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</si>
  <si>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</si>
  <si>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</si>
  <si>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</si>
  <si>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</si>
  <si>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</si>
  <si>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</si>
  <si>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</si>
  <si>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</si>
  <si>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</si>
  <si>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</si>
  <si>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</si>
  <si>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</si>
  <si>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</si>
  <si>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</si>
  <si>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</si>
  <si>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</si>
  <si>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</si>
  <si>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</si>
  <si>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</si>
  <si>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</si>
  <si>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</si>
  <si>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</si>
  <si>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</si>
  <si>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</si>
  <si>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</si>
  <si>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</si>
  <si>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</si>
  <si>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</si>
  <si>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</si>
  <si>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</si>
  <si>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</si>
  <si>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</si>
  <si>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</si>
  <si>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</si>
  <si>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</si>
  <si>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</si>
  <si>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</si>
  <si>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</si>
  <si>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</si>
  <si>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</si>
  <si>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</si>
  <si>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</si>
  <si>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</si>
  <si>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</si>
  <si>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</si>
  <si>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</si>
  <si>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</si>
  <si>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</si>
  <si>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</si>
  <si>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</si>
  <si>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</si>
  <si>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</si>
  <si>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</si>
  <si>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</si>
  <si>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</si>
  <si>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</si>
  <si>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</si>
  <si>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</si>
  <si>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</si>
  <si>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</si>
  <si>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</si>
  <si>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</si>
  <si>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</si>
  <si>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</si>
  <si>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</si>
  <si>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</si>
  <si>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</si>
  <si>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</si>
  <si>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</si>
  <si>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</si>
  <si>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</si>
  <si>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</si>
  <si>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</si>
  <si>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</si>
  <si>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</si>
  <si>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</si>
  <si>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</si>
  <si>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</si>
  <si>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</si>
  <si>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</si>
  <si>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</si>
  <si>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</si>
  <si>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</si>
  <si>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</si>
  <si>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</si>
  <si>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</si>
  <si>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</si>
  <si>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</si>
  <si>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</si>
  <si>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</si>
  <si>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</si>
  <si>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</si>
  <si>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</si>
  <si>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</si>
  <si>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</si>
  <si>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</si>
  <si>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</si>
  <si>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</si>
  <si>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</si>
  <si>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</si>
  <si>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</si>
  <si>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</si>
  <si>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</si>
  <si>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</si>
  <si>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</si>
  <si>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</si>
  <si>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</si>
  <si>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</si>
  <si>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</si>
  <si>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</si>
  <si>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</si>
  <si>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</si>
  <si>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</si>
  <si>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</si>
  <si>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</si>
  <si>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</si>
  <si>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</si>
  <si>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</si>
  <si>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</si>
  <si>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</si>
  <si>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</si>
  <si>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</si>
  <si>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</si>
  <si>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</si>
  <si>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</si>
  <si>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</si>
  <si>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</si>
  <si>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</si>
  <si>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</si>
  <si>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</si>
  <si>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</si>
  <si>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</si>
  <si>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</si>
  <si>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</si>
  <si>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</si>
  <si>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</si>
  <si>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</si>
  <si>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</si>
  <si>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</si>
  <si>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</si>
  <si>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</si>
  <si>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</si>
  <si>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</si>
  <si>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</si>
  <si>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</si>
  <si>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</si>
  <si>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</si>
  <si>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</si>
  <si>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</si>
  <si>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</si>
  <si>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</si>
  <si>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</si>
  <si>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</si>
  <si>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</si>
  <si>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</si>
  <si>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</si>
  <si>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</si>
  <si>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</si>
  <si>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</si>
  <si>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</si>
  <si>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</si>
  <si>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</si>
  <si>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</si>
  <si>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</si>
  <si>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</si>
  <si>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</si>
  <si>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</si>
  <si>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</si>
  <si>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</si>
  <si>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</si>
  <si>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</si>
  <si>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</si>
  <si>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</si>
  <si>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</si>
  <si>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</si>
  <si>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</si>
  <si>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</si>
  <si>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</si>
  <si>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</si>
  <si>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</si>
  <si>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</si>
  <si>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</si>
  <si>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</si>
  <si>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</si>
  <si>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</si>
  <si>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</si>
  <si>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</si>
  <si>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</si>
  <si>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</si>
  <si>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</si>
  <si>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</si>
  <si>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</si>
  <si>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</si>
  <si>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</si>
  <si>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</si>
  <si>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</si>
  <si>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</si>
  <si>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</si>
  <si>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</si>
  <si>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</si>
  <si>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</si>
  <si>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</si>
  <si>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</si>
  <si>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</si>
  <si>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</si>
  <si>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</si>
  <si>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</si>
  <si>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</si>
  <si>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</si>
  <si>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</si>
  <si>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</si>
  <si>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</si>
  <si>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</si>
  <si>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</si>
  <si>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</si>
  <si>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</si>
  <si>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</si>
  <si>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</si>
  <si>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</si>
  <si>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</si>
  <si>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</si>
  <si>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</si>
  <si>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</si>
  <si>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</si>
  <si>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</si>
  <si>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</si>
  <si>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</si>
  <si>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</si>
  <si>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</si>
  <si>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</si>
  <si>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</si>
  <si>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</si>
  <si>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</si>
  <si>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</si>
  <si>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</si>
  <si>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</si>
  <si>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</si>
  <si>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</si>
  <si>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</si>
  <si>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</si>
  <si>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</si>
  <si>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</si>
  <si>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</si>
  <si>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</si>
  <si>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</si>
  <si>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</si>
  <si>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</si>
  <si>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</si>
  <si>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</si>
  <si>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</si>
  <si>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</si>
  <si>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</si>
  <si>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</si>
  <si>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</si>
  <si>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</si>
  <si>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</si>
  <si>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</si>
  <si>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</si>
  <si>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</si>
  <si>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</si>
  <si>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</si>
  <si>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</si>
  <si>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</si>
  <si>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</si>
  <si>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</si>
  <si>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</si>
  <si>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</si>
  <si>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</si>
  <si>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</si>
  <si>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</si>
  <si>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</si>
  <si>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</si>
  <si>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</si>
  <si>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</si>
  <si>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</si>
  <si>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</si>
  <si>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</si>
  <si>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</si>
  <si>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</si>
  <si>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</si>
  <si>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</si>
  <si>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</si>
  <si>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</si>
  <si>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</si>
  <si>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</si>
  <si>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</si>
  <si>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</si>
  <si>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</si>
  <si>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</si>
  <si>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</si>
  <si>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</si>
  <si>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</si>
  <si>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</si>
  <si>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</si>
  <si>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</si>
  <si>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</si>
  <si>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</si>
  <si>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</si>
  <si>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</si>
  <si>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</si>
  <si>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</si>
  <si>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</si>
  <si>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</si>
  <si>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</si>
  <si>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</si>
  <si>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</si>
  <si>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</si>
  <si>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</si>
  <si>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</si>
  <si>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</si>
  <si>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</si>
  <si>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</si>
  <si>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</si>
  <si>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</si>
  <si>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</si>
  <si>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</si>
  <si>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</si>
  <si>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</si>
  <si>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</si>
  <si>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</si>
  <si>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</si>
  <si>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</si>
  <si>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</si>
  <si>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</si>
  <si>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</si>
  <si>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</si>
  <si>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</si>
  <si>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</si>
  <si>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</si>
  <si>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</si>
  <si>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</si>
  <si>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</si>
  <si>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</si>
  <si>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</si>
  <si>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</si>
  <si>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</si>
  <si>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</si>
  <si>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</si>
  <si>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</si>
  <si>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</si>
  <si>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</si>
  <si>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</si>
  <si>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</si>
  <si>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</si>
  <si>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</si>
  <si>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</si>
  <si>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</si>
  <si>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</si>
  <si>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</si>
  <si>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</si>
  <si>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</si>
  <si>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</si>
  <si>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</si>
  <si>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</si>
  <si>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</si>
  <si>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</si>
  <si>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</si>
  <si>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</si>
  <si>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</si>
  <si>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</si>
  <si>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</si>
  <si>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</si>
  <si>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</si>
  <si>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</si>
  <si>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</si>
  <si>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</si>
  <si>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</si>
  <si>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</si>
  <si>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</si>
  <si>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</si>
  <si>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</si>
  <si>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</si>
  <si>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</si>
  <si>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</si>
  <si>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</si>
  <si>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</si>
  <si>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</si>
  <si>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</si>
  <si>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</si>
  <si>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</si>
  <si>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</si>
  <si>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</si>
  <si>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</si>
  <si>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</si>
  <si>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</si>
  <si>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</si>
  <si>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</si>
  <si>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</si>
  <si>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</si>
  <si>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</si>
  <si>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</si>
  <si>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</si>
  <si>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</si>
  <si>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</si>
  <si>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</si>
  <si>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</si>
  <si>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</si>
  <si>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</si>
  <si>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</si>
  <si>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</si>
  <si>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</si>
  <si>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</si>
  <si>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</si>
  <si>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</si>
  <si>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</si>
  <si>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</si>
  <si>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</si>
  <si>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</si>
  <si>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</si>
  <si>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</si>
  <si>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</si>
  <si>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</si>
  <si>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</si>
  <si>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</si>
  <si>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</si>
  <si>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</si>
  <si>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</si>
  <si>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</si>
  <si>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</si>
  <si>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</si>
  <si>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</si>
  <si>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</si>
  <si>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</si>
  <si>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</si>
  <si>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</si>
  <si>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</si>
  <si>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</si>
  <si>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</si>
  <si>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</si>
  <si>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</si>
  <si>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</si>
  <si>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</si>
  <si>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</si>
  <si>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</si>
  <si>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</si>
  <si>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</si>
  <si>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</si>
  <si>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</si>
  <si>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</si>
  <si>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</si>
  <si>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</si>
  <si>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</si>
  <si>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</si>
  <si>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</si>
  <si>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</si>
  <si>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</si>
  <si>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</si>
  <si>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</si>
  <si>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</si>
  <si>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</si>
  <si>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</si>
  <si>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</si>
  <si>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</si>
  <si>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</si>
  <si>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</si>
  <si>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</si>
  <si>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</si>
  <si>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</si>
  <si>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</si>
  <si>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</si>
  <si>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</si>
  <si>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</si>
  <si>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</si>
  <si>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</si>
  <si>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</si>
  <si>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</si>
  <si>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</si>
  <si>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</si>
  <si>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</si>
  <si>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</si>
  <si>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</si>
  <si>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</si>
  <si>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</si>
  <si>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</si>
  <si>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</si>
  <si>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</si>
  <si>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</si>
  <si>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</si>
  <si>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</si>
  <si>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</si>
  <si>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</si>
  <si>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</si>
  <si>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</si>
  <si>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</si>
  <si>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</si>
  <si>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</si>
  <si>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</si>
  <si>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</si>
  <si>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</si>
  <si>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</si>
  <si>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</si>
  <si>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</si>
  <si>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</si>
  <si>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</si>
  <si>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</si>
  <si>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</si>
  <si>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</si>
  <si>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</si>
  <si>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</si>
  <si>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</si>
  <si>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</si>
  <si>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</si>
  <si>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</si>
  <si>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</si>
  <si>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</si>
  <si>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</si>
  <si>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</si>
  <si>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</si>
  <si>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</si>
  <si>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</si>
  <si>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</si>
  <si>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</si>
  <si>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</si>
  <si>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</si>
  <si>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</si>
  <si>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</si>
  <si>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</si>
  <si>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</si>
  <si>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</si>
  <si>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</si>
  <si>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</si>
  <si>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</si>
  <si>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</si>
  <si>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</si>
  <si>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</si>
  <si>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</si>
  <si>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</si>
  <si>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</si>
  <si>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</si>
  <si>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</si>
  <si>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</si>
  <si>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</si>
  <si>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</si>
  <si>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</si>
  <si>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</si>
  <si>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</si>
  <si>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</si>
  <si>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</si>
  <si>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</si>
  <si>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</si>
  <si>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</si>
  <si>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</si>
  <si>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</si>
  <si>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</si>
  <si>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</si>
  <si>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</si>
  <si>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</si>
  <si>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</si>
  <si>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</si>
  <si>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</si>
  <si>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</si>
  <si>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</si>
  <si>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</si>
  <si>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</si>
  <si>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</si>
  <si>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</si>
  <si>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</si>
  <si>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</si>
  <si>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</si>
  <si>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</si>
  <si>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</si>
  <si>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</si>
  <si>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</si>
  <si>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</si>
  <si>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</si>
  <si>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</si>
  <si>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</si>
  <si>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</si>
  <si>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</si>
  <si>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</si>
  <si>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</si>
  <si>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</si>
  <si>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</si>
  <si>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</si>
  <si>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</si>
  <si>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</si>
  <si>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</si>
  <si>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</si>
  <si>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</si>
  <si>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</si>
  <si>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</si>
  <si>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</si>
  <si>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</si>
  <si>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</si>
  <si>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</si>
  <si>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</si>
  <si>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</si>
  <si>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</si>
  <si>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</si>
  <si>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</si>
  <si>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</si>
  <si>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</si>
  <si>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</si>
  <si>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</si>
  <si>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</si>
  <si>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</si>
  <si>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</si>
  <si>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</si>
  <si>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</si>
  <si>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</si>
  <si>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</si>
  <si>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</si>
  <si>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</si>
  <si>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</si>
  <si>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</si>
  <si>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</si>
  <si>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</si>
  <si>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</si>
  <si>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</si>
  <si>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</si>
  <si>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</si>
  <si>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</si>
  <si>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</si>
  <si>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</si>
  <si>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</si>
  <si>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</si>
  <si>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</si>
  <si>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</si>
  <si>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</si>
  <si>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</si>
  <si>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</si>
  <si>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</si>
  <si>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</si>
  <si>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</si>
  <si>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</si>
  <si>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</si>
  <si>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</si>
  <si>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</si>
  <si>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</si>
  <si>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</si>
  <si>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</si>
  <si>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</si>
  <si>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</si>
  <si>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</si>
  <si>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</si>
  <si>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</si>
  <si>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</si>
  <si>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</si>
  <si>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</si>
  <si>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</si>
  <si>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</si>
  <si>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</si>
  <si>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</si>
  <si>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</si>
  <si>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</si>
  <si>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</si>
  <si>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</si>
  <si>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</si>
  <si>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</si>
  <si>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</si>
  <si>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</si>
  <si>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</si>
  <si>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</si>
  <si>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</si>
  <si>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</si>
  <si>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</si>
  <si>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</si>
  <si>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</si>
  <si>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</si>
  <si>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</si>
  <si>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</si>
  <si>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</si>
  <si>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</si>
  <si>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</si>
  <si>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</si>
  <si>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</si>
  <si>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</si>
  <si>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</si>
  <si>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</si>
  <si>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</si>
  <si>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</si>
  <si>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</si>
  <si>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</si>
  <si>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</si>
  <si>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</si>
  <si>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</si>
  <si>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</si>
  <si>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</si>
  <si>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</si>
  <si>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</si>
  <si>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</si>
  <si>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</si>
  <si>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</si>
  <si>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</si>
  <si>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</si>
  <si>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</si>
  <si>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</si>
  <si>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</si>
  <si>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</si>
  <si>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</si>
  <si>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</si>
  <si>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</si>
  <si>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</si>
  <si>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</si>
  <si>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</si>
  <si>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</si>
  <si>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</si>
  <si>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</si>
  <si>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</si>
  <si>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</si>
  <si>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</si>
  <si>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</si>
  <si>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</si>
  <si>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</si>
  <si>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</si>
  <si>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</si>
  <si>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</si>
  <si>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</si>
  <si>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</si>
  <si>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</si>
  <si>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</si>
  <si>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</si>
  <si>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</si>
  <si>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</si>
  <si>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</si>
  <si>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</si>
  <si>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</si>
  <si>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</si>
  <si>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</si>
  <si>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</si>
  <si>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</si>
  <si>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</si>
  <si>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</si>
  <si>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</si>
  <si>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</si>
  <si>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</si>
  <si>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</si>
  <si>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</si>
  <si>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</si>
  <si>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</si>
  <si>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</si>
  <si>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</si>
  <si>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</si>
  <si>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</si>
  <si>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</si>
  <si>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</si>
  <si>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</si>
  <si>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</si>
  <si>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</si>
  <si>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</si>
  <si>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</si>
  <si>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</si>
  <si>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</si>
  <si>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</si>
  <si>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</si>
  <si>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</si>
  <si>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</si>
  <si>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</si>
  <si>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</si>
  <si>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</si>
  <si>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</si>
  <si>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</si>
  <si>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</si>
  <si>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</si>
  <si>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</si>
  <si>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</si>
  <si>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</si>
  <si>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</si>
  <si>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</si>
  <si>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</si>
  <si>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</si>
  <si>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</si>
  <si>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</si>
  <si>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</si>
  <si>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</si>
  <si>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</si>
  <si>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</si>
  <si>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</si>
  <si>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</si>
  <si>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</si>
  <si>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</si>
  <si>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</si>
  <si>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</si>
  <si>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</si>
  <si>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</si>
  <si>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</si>
  <si>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</si>
  <si>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</si>
  <si>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</si>
  <si>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</si>
  <si>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</si>
  <si>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</si>
  <si>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</si>
  <si>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</si>
  <si>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</si>
  <si>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</si>
  <si>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</si>
  <si>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</si>
  <si>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</si>
  <si>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</si>
  <si>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</si>
  <si>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</si>
  <si>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</si>
  <si>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</si>
  <si>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</si>
  <si>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</si>
  <si>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</si>
  <si>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</si>
  <si>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</si>
  <si>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</si>
  <si>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</si>
  <si>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</si>
  <si>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</si>
  <si>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</si>
  <si>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</si>
  <si>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</si>
  <si>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</si>
  <si>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</si>
  <si>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</si>
  <si>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</si>
  <si>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</si>
  <si>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</si>
  <si>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</si>
  <si>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</si>
  <si>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</si>
  <si>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</si>
  <si>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</si>
  <si>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</si>
  <si>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</si>
  <si>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</si>
  <si>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</si>
  <si>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</si>
  <si>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</si>
  <si>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</si>
  <si>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</si>
  <si>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</si>
  <si>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</si>
  <si>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</si>
  <si>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</si>
  <si>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</si>
  <si>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</si>
  <si>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</si>
  <si>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</si>
  <si>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</si>
  <si>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</si>
  <si>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</si>
  <si>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</si>
  <si>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</si>
  <si>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</si>
  <si>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</si>
  <si>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</si>
  <si>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</si>
  <si>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</si>
  <si>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</si>
  <si>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</si>
  <si>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</si>
  <si>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</si>
  <si>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</si>
  <si>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</si>
  <si>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</si>
  <si>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</si>
  <si>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</si>
  <si>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</si>
  <si>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</si>
  <si>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</si>
  <si>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</si>
  <si>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</si>
  <si>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</si>
  <si>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</si>
  <si>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</si>
  <si>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</si>
  <si>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</si>
  <si>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</si>
  <si>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</si>
  <si>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</si>
  <si>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</si>
  <si>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</si>
  <si>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</si>
  <si>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</si>
  <si>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</si>
  <si>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</si>
  <si>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</si>
  <si>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</si>
  <si>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</si>
  <si>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</si>
  <si>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</si>
  <si>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</si>
  <si>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</si>
  <si>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</si>
  <si>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</si>
  <si>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</si>
  <si>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</si>
  <si>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</si>
  <si>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</si>
  <si>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</si>
  <si>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</si>
  <si>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</si>
  <si>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</si>
  <si>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</si>
  <si>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</si>
  <si>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</si>
  <si>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</si>
  <si>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</si>
  <si>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</si>
  <si>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</si>
  <si>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</si>
  <si>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</si>
  <si>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</si>
  <si>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</si>
  <si>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</si>
  <si>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</si>
  <si>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</si>
  <si>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</si>
  <si>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</si>
  <si>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</si>
  <si>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</si>
  <si>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</si>
  <si>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</si>
  <si>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</si>
  <si>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</si>
  <si>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</si>
  <si>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</si>
  <si>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</si>
  <si>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</si>
  <si>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</si>
  <si>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</si>
  <si>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</si>
  <si>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</si>
  <si>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</si>
  <si>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</si>
  <si>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</si>
  <si>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</si>
  <si>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</si>
  <si>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</si>
  <si>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</si>
  <si>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</si>
  <si>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</si>
  <si>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</si>
  <si>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</si>
  <si>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</si>
  <si>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</si>
  <si>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</si>
  <si>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</si>
  <si>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</si>
  <si>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</si>
  <si>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</si>
  <si>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</si>
  <si>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</si>
  <si>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</si>
  <si>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</si>
  <si>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</si>
  <si>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</si>
  <si>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</si>
  <si>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</si>
  <si>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</si>
  <si>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</si>
  <si>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</si>
  <si>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</si>
  <si>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</si>
  <si>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</si>
  <si>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</si>
  <si>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</si>
  <si>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</si>
  <si>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</si>
  <si>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</si>
  <si>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</si>
  <si>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</si>
  <si>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</si>
  <si>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</si>
  <si>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</si>
  <si>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</si>
  <si>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</si>
  <si>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</si>
  <si>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</si>
  <si>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</si>
  <si>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</si>
  <si>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</si>
  <si>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</si>
  <si>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</si>
  <si>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</si>
  <si>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</si>
  <si>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</si>
  <si>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</si>
  <si>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</si>
  <si>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</si>
  <si>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</si>
  <si>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</si>
  <si>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</si>
  <si>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</si>
  <si>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</si>
  <si>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</si>
  <si>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</si>
  <si>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</si>
  <si>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</si>
  <si>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</si>
  <si>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</si>
  <si>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</si>
  <si>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</si>
  <si>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</si>
  <si>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</si>
  <si>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</si>
  <si>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</si>
  <si>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</si>
  <si>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</si>
  <si>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</si>
  <si>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</si>
  <si>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</si>
  <si>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</si>
  <si>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</si>
  <si>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</si>
  <si>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</si>
  <si>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</si>
  <si>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</si>
  <si>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</si>
  <si>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</si>
  <si>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</si>
  <si>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</si>
  <si>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</si>
  <si>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</si>
  <si>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</si>
  <si>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</si>
  <si>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</si>
  <si>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</si>
  <si>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</si>
  <si>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</si>
  <si>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</si>
  <si>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</si>
  <si>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</si>
  <si>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</si>
  <si>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</si>
  <si>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</si>
  <si>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</si>
  <si>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</si>
  <si>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</si>
  <si>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</si>
  <si>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</si>
  <si>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</si>
  <si>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</si>
  <si>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</si>
  <si>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</si>
  <si>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</si>
  <si>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</si>
  <si>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</si>
  <si>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</si>
  <si>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</si>
  <si>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</si>
  <si>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</si>
  <si>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</si>
  <si>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</si>
  <si>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</si>
  <si>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</si>
  <si>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</si>
  <si>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</si>
  <si>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</si>
  <si>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</si>
  <si>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</si>
  <si>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</si>
  <si>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</si>
  <si>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</si>
  <si>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</si>
  <si>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</si>
  <si>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</si>
  <si>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</si>
  <si>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</si>
  <si>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</si>
  <si>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</si>
  <si>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</si>
  <si>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</si>
  <si>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</si>
  <si>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</si>
  <si>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</si>
  <si>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</si>
  <si>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</si>
  <si>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</si>
  <si>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</si>
  <si>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</si>
  <si>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</si>
  <si>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</si>
  <si>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</si>
  <si>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</si>
  <si>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</si>
  <si>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</si>
  <si>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</si>
  <si>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</si>
  <si>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</si>
  <si>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</si>
  <si>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</si>
  <si>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</si>
  <si>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</si>
  <si>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</si>
  <si>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</si>
  <si>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</si>
  <si>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</si>
  <si>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</si>
  <si>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</si>
  <si>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</si>
  <si>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</si>
  <si>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</si>
  <si>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</si>
  <si>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</si>
  <si>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</si>
  <si>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</si>
  <si>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</si>
  <si>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</si>
  <si>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</si>
  <si>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</si>
  <si>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</si>
  <si>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</si>
  <si>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</si>
  <si>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</si>
  <si>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</si>
  <si>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</si>
  <si>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</si>
  <si>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</si>
  <si>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</si>
  <si>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</si>
  <si>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</si>
  <si>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</si>
  <si>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</si>
  <si>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</si>
  <si>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</si>
  <si>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</si>
  <si>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</si>
  <si>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</si>
  <si>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</si>
  <si>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</si>
  <si>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</si>
  <si>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</si>
  <si>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</si>
  <si>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</si>
  <si>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</si>
  <si>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</si>
  <si>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</si>
  <si>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</si>
  <si>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</si>
  <si>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</si>
  <si>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</si>
  <si>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</si>
  <si>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</si>
  <si>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</si>
  <si>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</si>
  <si>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</si>
  <si>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</si>
  <si>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</si>
  <si>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</si>
  <si>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</si>
  <si>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</si>
  <si>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</si>
  <si>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</si>
  <si>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</si>
  <si>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</si>
  <si>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</si>
  <si>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</si>
  <si>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</si>
  <si>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</si>
  <si>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</si>
  <si>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</si>
  <si>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</si>
  <si>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</si>
  <si>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</si>
  <si>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</si>
  <si>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</si>
  <si>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</si>
  <si>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</si>
  <si>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</si>
  <si>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</si>
  <si>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</si>
  <si>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</si>
  <si>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</si>
  <si>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</si>
  <si>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</si>
  <si>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</si>
  <si>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</si>
  <si>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</si>
  <si>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</si>
  <si>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</si>
  <si>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</si>
  <si>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</si>
  <si>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</si>
  <si>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</si>
  <si>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</si>
  <si>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</si>
  <si>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</si>
  <si>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</si>
  <si>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</si>
  <si>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</si>
  <si>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</si>
  <si>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</si>
  <si>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</si>
  <si>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</si>
  <si>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</si>
  <si>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</si>
  <si>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</si>
  <si>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</si>
  <si>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</si>
  <si>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</si>
  <si>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</si>
  <si>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</si>
  <si>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</si>
  <si>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</si>
  <si>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</si>
  <si>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</si>
  <si>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</si>
  <si>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</si>
  <si>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</si>
  <si>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</si>
  <si>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</si>
  <si>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</si>
  <si>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</si>
  <si>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</si>
  <si>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</si>
  <si>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</si>
  <si>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</si>
  <si>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</si>
  <si>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</si>
  <si>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</si>
  <si>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</si>
  <si>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</si>
  <si>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</si>
  <si>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</si>
  <si>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</si>
  <si>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</si>
  <si>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</si>
  <si>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</si>
  <si>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</si>
  <si>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</si>
  <si>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</si>
  <si>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</si>
  <si>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</si>
  <si>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</si>
  <si>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</si>
  <si>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</si>
  <si>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</si>
  <si>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</si>
  <si>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</si>
  <si>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</si>
  <si>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</si>
  <si>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</si>
  <si>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</si>
  <si>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</si>
  <si>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</si>
  <si>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</si>
  <si>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</si>
  <si>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</si>
  <si>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</si>
  <si>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</si>
  <si>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</si>
  <si>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</si>
  <si>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</si>
  <si>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</si>
  <si>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</si>
  <si>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</si>
  <si>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</si>
  <si>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</si>
  <si>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</si>
  <si>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</si>
  <si>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</si>
  <si>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</si>
  <si>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</si>
  <si>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</si>
  <si>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</si>
  <si>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</si>
  <si>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</si>
  <si>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</si>
  <si>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</si>
  <si>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</si>
  <si>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</si>
  <si>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</si>
  <si>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</si>
  <si>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</si>
  <si>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</si>
  <si>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</si>
  <si>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</si>
  <si>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</si>
  <si>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</si>
  <si>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</si>
  <si>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</si>
  <si>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</si>
  <si>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</si>
  <si>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</si>
  <si>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</si>
  <si>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</si>
  <si>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</si>
  <si>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</si>
  <si>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</si>
  <si>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</si>
  <si>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</si>
  <si>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</si>
  <si>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</si>
  <si>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</si>
  <si>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</si>
  <si>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</si>
  <si>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</si>
  <si>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</si>
  <si>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</si>
  <si>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</si>
  <si>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</si>
  <si>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</si>
  <si>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</si>
  <si>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</si>
  <si>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</si>
  <si>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</si>
  <si>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</si>
  <si>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</si>
  <si>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</si>
  <si>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</si>
  <si>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</si>
  <si>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</si>
  <si>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</si>
  <si>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</si>
  <si>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</si>
  <si>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</si>
  <si>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</si>
  <si>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</si>
  <si>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</si>
  <si>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</si>
  <si>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</si>
  <si>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</si>
  <si>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</si>
  <si>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</si>
  <si>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</si>
  <si>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</si>
  <si>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</si>
  <si>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</si>
  <si>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</si>
  <si>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</si>
  <si>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</si>
  <si>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</si>
  <si>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</si>
  <si>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</si>
  <si>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</si>
  <si>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</si>
  <si>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</si>
  <si>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</si>
  <si>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</si>
  <si>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</si>
  <si>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</si>
  <si>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</si>
  <si>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</si>
  <si>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</si>
  <si>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</si>
  <si>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</si>
  <si>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</si>
  <si>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</si>
  <si>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</si>
  <si>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</si>
  <si>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</si>
  <si>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</si>
  <si>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</si>
  <si>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</si>
  <si>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</si>
  <si>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</si>
  <si>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</si>
  <si>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</si>
  <si>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</si>
  <si>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</si>
  <si>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</si>
  <si>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</si>
  <si>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</si>
  <si>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</si>
  <si>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</si>
  <si>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</si>
  <si>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</si>
  <si>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</si>
  <si>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</si>
  <si>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</si>
  <si>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</si>
  <si>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</si>
  <si>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</si>
  <si>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</si>
  <si>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</si>
  <si>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</si>
  <si>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</si>
  <si>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</si>
  <si>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</si>
  <si>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</si>
  <si>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</si>
  <si>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</si>
  <si>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</si>
  <si>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</si>
  <si>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</si>
  <si>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</si>
  <si>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</si>
  <si>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</si>
  <si>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</si>
  <si>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</si>
  <si>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</si>
  <si>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</si>
  <si>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</si>
  <si>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</si>
  <si>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</si>
  <si>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</si>
  <si>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</si>
  <si>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</si>
  <si>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</si>
  <si>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</si>
  <si>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</si>
  <si>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</si>
  <si>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</si>
  <si>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</si>
  <si>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</si>
  <si>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</si>
  <si>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</si>
  <si>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</si>
  <si>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</si>
  <si>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</si>
  <si>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</si>
  <si>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</si>
  <si>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</si>
  <si>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</si>
  <si>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</si>
  <si>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</si>
  <si>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</si>
  <si>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</si>
  <si>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</si>
  <si>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</si>
  <si>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</si>
  <si>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</si>
  <si>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</si>
  <si>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</si>
  <si>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</si>
  <si>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</si>
  <si>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</si>
  <si>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</si>
  <si>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</si>
  <si>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</si>
  <si>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</si>
  <si>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</si>
  <si>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</si>
  <si>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</si>
  <si>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</si>
  <si>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</si>
  <si>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</si>
  <si>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</si>
  <si>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</si>
  <si>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</si>
  <si>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</si>
  <si>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</si>
  <si>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</si>
  <si>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</si>
  <si>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</si>
  <si>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</si>
  <si>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</si>
  <si>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</si>
  <si>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</si>
  <si>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</si>
  <si>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</si>
  <si>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</si>
  <si>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</si>
  <si>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</si>
  <si>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</si>
  <si>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</si>
  <si>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</si>
  <si>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</si>
  <si>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</si>
  <si>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</si>
  <si>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</si>
  <si>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</si>
  <si>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</si>
  <si>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</si>
  <si>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</si>
  <si>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</si>
  <si>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</si>
  <si>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</si>
  <si>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</si>
  <si>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</si>
  <si>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</si>
  <si>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</si>
  <si>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</si>
  <si>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</si>
  <si>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</si>
  <si>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</si>
  <si>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</si>
  <si>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</si>
  <si>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</si>
  <si>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</si>
  <si>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</si>
  <si>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</si>
  <si>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</si>
  <si>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</si>
  <si>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</si>
  <si>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</si>
  <si>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</si>
  <si>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</si>
  <si>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</si>
  <si>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</si>
  <si>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</si>
  <si>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</si>
  <si>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</si>
  <si>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</si>
  <si>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</si>
  <si>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</si>
  <si>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</si>
  <si>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</si>
  <si>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</si>
  <si>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</si>
  <si>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</si>
  <si>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</si>
  <si>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</si>
  <si>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</si>
  <si>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</si>
  <si>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</si>
  <si>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</si>
  <si>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</si>
  <si>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</si>
  <si>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</si>
  <si>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</si>
  <si>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</si>
  <si>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</si>
  <si>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</si>
  <si>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</si>
  <si>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</si>
  <si>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</si>
  <si>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</si>
  <si>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</si>
  <si>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</si>
  <si>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</si>
  <si>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</si>
  <si>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</si>
  <si>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</si>
  <si>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</si>
  <si>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</si>
  <si>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</si>
  <si>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</si>
  <si>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</si>
  <si>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</si>
  <si>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</si>
  <si>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</si>
  <si>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</si>
  <si>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</si>
  <si>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</si>
  <si>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</si>
  <si>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</si>
  <si>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</si>
  <si>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</si>
  <si>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</si>
  <si>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</si>
  <si>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</si>
  <si>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</si>
  <si>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</si>
  <si>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</si>
  <si>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</si>
  <si>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</si>
  <si>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</si>
  <si>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</si>
  <si>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</si>
  <si>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</si>
  <si>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</si>
  <si>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</si>
  <si>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</si>
  <si>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</si>
  <si>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</si>
  <si>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</si>
  <si>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</si>
  <si>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</si>
  <si>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</si>
  <si>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</si>
  <si>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</si>
  <si>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</si>
  <si>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</si>
  <si>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</si>
  <si>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</si>
  <si>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</si>
  <si>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</si>
  <si>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</si>
  <si>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</si>
  <si>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</si>
  <si>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</si>
  <si>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</si>
  <si>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</si>
  <si>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</si>
  <si>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</si>
  <si>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</si>
  <si>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</si>
  <si>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</si>
  <si>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</si>
  <si>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</si>
  <si>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</si>
  <si>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</si>
  <si>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</si>
  <si>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</si>
  <si>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</si>
  <si>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</si>
  <si>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</si>
  <si>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</si>
  <si>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</si>
  <si>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</si>
  <si>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</si>
  <si>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</si>
  <si>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</si>
  <si>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</si>
  <si>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</si>
  <si>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</si>
  <si>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</si>
  <si>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</si>
  <si>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</si>
  <si>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</si>
  <si>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</si>
  <si>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</si>
  <si>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</si>
  <si>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</si>
  <si>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</si>
  <si>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</si>
  <si>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</si>
  <si>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</si>
  <si>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</si>
  <si>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</si>
  <si>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</si>
  <si>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</si>
  <si>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</si>
  <si>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</si>
  <si>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</si>
  <si>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</si>
  <si>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</si>
  <si>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</si>
  <si>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</si>
  <si>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</si>
  <si>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</si>
  <si>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</si>
  <si>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</si>
  <si>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</si>
  <si>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</si>
  <si>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</si>
  <si>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</si>
  <si>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</si>
  <si>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</si>
  <si>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</si>
  <si>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</si>
  <si>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</si>
  <si>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</si>
  <si>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</si>
  <si>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</si>
  <si>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</si>
  <si>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</si>
  <si>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</si>
  <si>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</si>
  <si>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</si>
  <si>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</si>
  <si>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</si>
  <si>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</si>
  <si>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</si>
  <si>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</si>
  <si>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</si>
  <si>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</si>
  <si>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</si>
  <si>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</si>
  <si>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</si>
  <si>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</si>
  <si>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</si>
  <si>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</si>
  <si>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</si>
  <si>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</si>
  <si>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</si>
  <si>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</si>
  <si>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</si>
  <si>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</si>
  <si>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</si>
  <si>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</si>
  <si>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</si>
  <si>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</si>
  <si>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</si>
  <si>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</si>
  <si>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</si>
  <si>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</si>
  <si>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</si>
  <si>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</si>
  <si>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</si>
  <si>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</si>
  <si>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</si>
  <si>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</si>
  <si>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</si>
  <si>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</si>
  <si>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</si>
  <si>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</si>
  <si>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</si>
  <si>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</si>
  <si>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</si>
  <si>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</si>
  <si>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</si>
  <si>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</si>
  <si>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</si>
  <si>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</si>
  <si>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</si>
  <si>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</si>
  <si>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</si>
  <si>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</si>
  <si>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</si>
  <si>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</si>
  <si>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</si>
  <si>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</si>
  <si>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</si>
  <si>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</si>
  <si>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</si>
  <si>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</si>
  <si>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</si>
  <si>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</si>
  <si>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</si>
  <si>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</si>
  <si>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</si>
  <si>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</si>
  <si>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</si>
  <si>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</si>
  <si>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</si>
  <si>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</si>
  <si>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</si>
  <si>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</si>
  <si>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</si>
  <si>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</si>
  <si>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</si>
  <si>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</si>
  <si>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</si>
  <si>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</si>
  <si>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</si>
  <si>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</si>
  <si>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</si>
  <si>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</si>
  <si>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</si>
  <si>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</si>
  <si>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</si>
  <si>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</si>
  <si>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</si>
  <si>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</si>
  <si>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</si>
  <si>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</si>
  <si>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</si>
  <si>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</si>
  <si>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</si>
  <si>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</si>
  <si>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</si>
  <si>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</si>
  <si>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</si>
  <si>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</si>
  <si>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</si>
  <si>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</si>
  <si>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</si>
  <si>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</si>
  <si>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</si>
  <si>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</si>
  <si>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</si>
  <si>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</si>
  <si>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</si>
  <si>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</si>
  <si>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</si>
  <si>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</si>
  <si>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</si>
  <si>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</si>
  <si>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</si>
  <si>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</si>
  <si>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</si>
  <si>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</si>
  <si>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</si>
  <si>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</si>
  <si>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</si>
  <si>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</si>
  <si>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</si>
  <si>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</si>
  <si>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</si>
  <si>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</si>
  <si>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</si>
  <si>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</si>
  <si>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</si>
  <si>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</si>
  <si>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</si>
  <si>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</si>
  <si>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</si>
  <si>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</si>
  <si>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</si>
  <si>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</si>
  <si>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</si>
  <si>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</si>
  <si>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</si>
  <si>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</si>
  <si>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</si>
  <si>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</si>
  <si>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</si>
  <si>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</si>
  <si>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</si>
  <si>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</si>
  <si>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</si>
  <si>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</si>
  <si>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</si>
  <si>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</si>
  <si>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</si>
  <si>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</si>
  <si>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</si>
  <si>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</si>
  <si>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</si>
  <si>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</si>
  <si>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</si>
  <si>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</si>
  <si>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</si>
  <si>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</si>
  <si>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</si>
  <si>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</si>
  <si>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</si>
  <si>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</si>
  <si>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</si>
  <si>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</si>
  <si>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</si>
  <si>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</si>
  <si>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</si>
  <si>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</si>
  <si>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</si>
  <si>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</si>
  <si>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</si>
  <si>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</si>
  <si>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</si>
  <si>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</si>
  <si>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</si>
  <si>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</si>
  <si>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</si>
  <si>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</si>
  <si>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</si>
  <si>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</si>
  <si>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</si>
  <si>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</si>
  <si>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</si>
  <si>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</si>
  <si>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</si>
  <si>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</si>
  <si>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</si>
  <si>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</si>
  <si>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</si>
  <si>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</si>
  <si>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</si>
  <si>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</si>
  <si>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</si>
  <si>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</si>
  <si>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</si>
  <si>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</si>
  <si>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</si>
  <si>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</si>
  <si>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</si>
  <si>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</si>
  <si>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</si>
  <si>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</si>
  <si>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</si>
  <si>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</si>
  <si>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</si>
  <si>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</si>
  <si>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</si>
  <si>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</si>
  <si>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</si>
  <si>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</si>
  <si>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</si>
  <si>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</si>
  <si>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</si>
  <si>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</si>
  <si>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</si>
  <si>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</si>
  <si>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</si>
  <si>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</si>
  <si>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</si>
  <si>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</si>
  <si>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</si>
  <si>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</si>
  <si>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</si>
  <si>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</si>
  <si>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</si>
  <si>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</si>
  <si>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</si>
  <si>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</si>
  <si>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</si>
  <si>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</si>
  <si>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</si>
  <si>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</si>
  <si>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</si>
  <si>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</si>
  <si>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</si>
  <si>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</si>
  <si>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</si>
  <si>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</si>
  <si>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</si>
  <si>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</si>
  <si>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</si>
  <si>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</si>
  <si>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</si>
  <si>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</si>
  <si>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</si>
  <si>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</si>
  <si>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</si>
  <si>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</si>
  <si>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</si>
  <si>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</si>
  <si>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</si>
  <si>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</si>
  <si>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</si>
  <si>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</si>
  <si>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</si>
  <si>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</si>
  <si>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</si>
  <si>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</si>
  <si>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</si>
  <si>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</si>
  <si>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</si>
  <si>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</si>
  <si>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</si>
  <si>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</si>
  <si>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</si>
  <si>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</si>
  <si>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</si>
  <si>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</si>
  <si>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</si>
  <si>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</si>
  <si>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</si>
  <si>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</si>
  <si>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</si>
  <si>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</si>
  <si>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</si>
  <si>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</si>
  <si>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</si>
  <si>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</si>
  <si>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</si>
  <si>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</si>
  <si>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</si>
  <si>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</si>
  <si>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</si>
  <si>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</si>
  <si>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</si>
  <si>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</si>
  <si>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</si>
  <si>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</si>
  <si>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</si>
  <si>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</si>
  <si>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</si>
  <si>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</si>
  <si>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</si>
  <si>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</si>
  <si>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</si>
  <si>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</si>
  <si>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</si>
  <si>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</si>
  <si>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</si>
  <si>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</si>
  <si>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</si>
  <si>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</si>
  <si>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</si>
  <si>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</si>
  <si>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</si>
  <si>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</si>
  <si>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</si>
  <si>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</si>
  <si>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</si>
  <si>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</si>
  <si>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</si>
  <si>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</si>
  <si>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</si>
  <si>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</si>
  <si>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</si>
  <si>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</si>
  <si>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</si>
  <si>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</si>
  <si>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</si>
  <si>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</si>
  <si>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</si>
  <si>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</si>
  <si>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</si>
  <si>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</si>
  <si>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</si>
  <si>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</si>
  <si>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</si>
  <si>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</si>
  <si>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</si>
  <si>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</si>
  <si>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</si>
  <si>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</si>
  <si>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</si>
  <si>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</si>
  <si>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</si>
  <si>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</si>
  <si>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</si>
  <si>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</si>
  <si>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</si>
  <si>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</si>
  <si>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</si>
  <si>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</si>
  <si>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</si>
  <si>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</si>
  <si>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</si>
  <si>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</si>
  <si>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</si>
  <si>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</si>
  <si>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</si>
  <si>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</si>
  <si>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</si>
  <si>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</si>
  <si>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</si>
  <si>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</si>
  <si>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</si>
  <si>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</si>
  <si>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</si>
  <si>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</si>
  <si>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</si>
  <si>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</si>
  <si>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</si>
  <si>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</si>
  <si>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</si>
  <si>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</si>
  <si>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</si>
  <si>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</si>
  <si>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</si>
  <si>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</si>
  <si>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</si>
  <si>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</si>
  <si>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</si>
  <si>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</si>
  <si>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</si>
  <si>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</si>
  <si>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</si>
  <si>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</si>
  <si>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</si>
  <si>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</si>
  <si>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</si>
  <si>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</si>
  <si>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</si>
  <si>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</si>
  <si>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</si>
  <si>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</si>
  <si>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</si>
  <si>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</si>
  <si>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</si>
  <si>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</si>
  <si>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</si>
  <si>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</si>
  <si>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</si>
  <si>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</si>
  <si>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</si>
  <si>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</si>
  <si>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</si>
  <si>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</si>
  <si>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</si>
  <si>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</si>
  <si>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</si>
  <si>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</si>
  <si>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</si>
  <si>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</si>
  <si>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</si>
  <si>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</si>
  <si>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</si>
  <si>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</si>
  <si>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</si>
  <si>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</si>
  <si>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</si>
  <si>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</si>
  <si>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</si>
  <si>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</si>
  <si>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</si>
  <si>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</si>
  <si>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</si>
  <si>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</si>
  <si>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</si>
  <si>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</si>
  <si>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</si>
  <si>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</si>
  <si>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</si>
  <si>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</si>
  <si>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</si>
  <si>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</si>
  <si>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</si>
  <si>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</si>
  <si>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</si>
  <si>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</si>
  <si>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</si>
  <si>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</si>
  <si>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</si>
  <si>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</si>
  <si>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</si>
  <si>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</si>
  <si>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</si>
  <si>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</si>
  <si>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</si>
  <si>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</si>
  <si>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</si>
  <si>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</si>
  <si>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</si>
  <si>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</si>
  <si>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</si>
  <si>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</si>
  <si>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</si>
  <si>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</si>
  <si>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</si>
  <si>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</si>
  <si>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</si>
  <si>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</si>
  <si>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</si>
  <si>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</si>
  <si>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</si>
  <si>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</si>
  <si>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</si>
  <si>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</si>
  <si>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</si>
  <si>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</si>
  <si>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</si>
  <si>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</si>
  <si>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</si>
  <si>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</si>
  <si>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</si>
  <si>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</si>
  <si>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</si>
  <si>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</si>
  <si>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</si>
  <si>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</si>
  <si>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</si>
  <si>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</si>
  <si>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</si>
  <si>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</si>
  <si>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</si>
  <si>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</si>
  <si>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</si>
  <si>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</si>
  <si>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</si>
  <si>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</si>
  <si>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</si>
  <si>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</si>
  <si>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</si>
  <si>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</si>
  <si>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</si>
  <si>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</si>
  <si>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</si>
  <si>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</si>
  <si>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</si>
  <si>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</si>
  <si>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</si>
  <si>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</si>
  <si>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</si>
  <si>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</si>
  <si>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</si>
  <si>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</si>
  <si>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</si>
  <si>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</si>
  <si>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</si>
  <si>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</si>
  <si>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</si>
  <si>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</si>
  <si>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</si>
  <si>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</si>
  <si>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</si>
  <si>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</si>
  <si>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</si>
  <si>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</si>
  <si>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</si>
  <si>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</si>
  <si>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</si>
  <si>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</si>
  <si>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</si>
  <si>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</si>
  <si>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</si>
  <si>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</si>
  <si>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</si>
  <si>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</si>
  <si>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</si>
  <si>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</si>
  <si>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</si>
  <si>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</si>
  <si>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</si>
  <si>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</si>
  <si>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</si>
  <si>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</si>
  <si>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</si>
  <si>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</si>
  <si>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</si>
  <si>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</si>
  <si>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</si>
  <si>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</si>
  <si>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</si>
  <si>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</si>
  <si>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</si>
  <si>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</si>
  <si>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</si>
  <si>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</si>
  <si>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</si>
  <si>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</si>
  <si>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</si>
  <si>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</si>
  <si>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</si>
  <si>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</si>
  <si>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</si>
  <si>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</si>
  <si>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</si>
  <si>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</si>
  <si>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</si>
  <si>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</si>
  <si>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</si>
  <si>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</si>
  <si>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</si>
  <si>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</si>
  <si>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</si>
  <si>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</si>
  <si>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</si>
  <si>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</si>
  <si>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</si>
  <si>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</si>
  <si>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</si>
  <si>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</si>
  <si>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</si>
  <si>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</si>
  <si>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</si>
  <si>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</si>
  <si>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</si>
  <si>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</si>
  <si>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</si>
  <si>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</si>
  <si>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</si>
  <si>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</si>
  <si>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</si>
  <si>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</si>
  <si>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</si>
  <si>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</si>
  <si>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</si>
  <si>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</si>
  <si>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</si>
  <si>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</si>
  <si>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</si>
  <si>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</si>
  <si>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</si>
  <si>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</si>
  <si>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</si>
  <si>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</si>
  <si>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</si>
  <si>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</si>
  <si>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</si>
  <si>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</si>
  <si>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</si>
  <si>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</si>
  <si>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</si>
  <si>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</si>
  <si>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</si>
  <si>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</si>
  <si>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</si>
  <si>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</si>
  <si>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</si>
  <si>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</si>
  <si>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</si>
  <si>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</si>
  <si>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</si>
  <si>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</si>
  <si>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</si>
  <si>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</si>
  <si>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</si>
  <si>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</si>
  <si>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</si>
  <si>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</si>
  <si>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</si>
  <si>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</si>
  <si>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</si>
  <si>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</si>
  <si>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</si>
  <si>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</si>
  <si>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</si>
  <si>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</si>
  <si>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</si>
  <si>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</si>
  <si>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</si>
  <si>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</si>
  <si>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</si>
  <si>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</si>
  <si>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</si>
  <si>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</si>
  <si>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</si>
  <si>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</si>
  <si>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</si>
  <si>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</si>
  <si>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</si>
  <si>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</si>
  <si>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</si>
  <si>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</si>
  <si>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</si>
  <si>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</si>
  <si>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</si>
  <si>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</si>
  <si>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</si>
  <si>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</si>
  <si>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</si>
  <si>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</si>
  <si>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</si>
  <si>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</si>
  <si>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</si>
  <si>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</si>
  <si>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</si>
  <si>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</si>
  <si>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</si>
  <si>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</si>
  <si>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</si>
  <si>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</si>
  <si>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</si>
  <si>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</si>
  <si>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</si>
  <si>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</si>
  <si>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</si>
  <si>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</si>
  <si>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</si>
  <si>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</si>
  <si>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</si>
  <si>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</si>
  <si>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</si>
  <si>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</si>
  <si>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</si>
  <si>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</si>
  <si>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</si>
  <si>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</si>
  <si>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</si>
  <si>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</si>
  <si>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</si>
  <si>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</si>
  <si>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</si>
  <si>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</si>
  <si>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</si>
  <si>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</si>
  <si>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</si>
  <si>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</si>
  <si>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</si>
  <si>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</si>
  <si>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</si>
  <si>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</si>
  <si>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</si>
  <si>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</si>
  <si>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</si>
  <si>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</si>
  <si>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</si>
  <si>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</si>
  <si>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</si>
  <si>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</si>
  <si>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</si>
  <si>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</si>
  <si>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</si>
  <si>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</si>
  <si>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</si>
  <si>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</si>
  <si>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</si>
  <si>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</si>
  <si>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</si>
  <si>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</si>
  <si>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</si>
  <si>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</si>
  <si>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</si>
  <si>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</si>
  <si>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</si>
  <si>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</si>
  <si>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</si>
  <si>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</si>
  <si>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</si>
  <si>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</si>
  <si>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</si>
  <si>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</si>
  <si>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</si>
  <si>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</si>
  <si>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</si>
  <si>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</si>
  <si>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</si>
  <si>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</si>
  <si>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</si>
  <si>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</si>
  <si>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</si>
  <si>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</si>
  <si>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</si>
  <si>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</si>
  <si>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</si>
  <si>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</si>
  <si>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</si>
  <si>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</si>
  <si>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</si>
  <si>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</si>
  <si>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</si>
  <si>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</si>
  <si>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</si>
  <si>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</si>
  <si>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</si>
  <si>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</si>
  <si>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</si>
  <si>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</si>
  <si>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</si>
  <si>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</si>
  <si>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</si>
  <si>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</si>
  <si>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</si>
  <si>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</si>
  <si>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</si>
  <si>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</si>
  <si>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</si>
  <si>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</si>
  <si>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</si>
  <si>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</si>
  <si>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</si>
  <si>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</si>
  <si>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</si>
  <si>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</si>
  <si>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</si>
  <si>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</si>
  <si>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</si>
  <si>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</si>
  <si>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</si>
  <si>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</si>
  <si>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</si>
  <si>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</si>
  <si>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</si>
  <si>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</si>
  <si>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</si>
  <si>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</si>
  <si>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</si>
  <si>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</si>
  <si>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</si>
  <si>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</si>
  <si>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</si>
  <si>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</si>
  <si>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</si>
  <si>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</si>
  <si>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</si>
  <si>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</si>
  <si>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</si>
  <si>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</si>
  <si>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</si>
  <si>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</si>
  <si>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</si>
  <si>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</si>
  <si>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</si>
  <si>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</si>
  <si>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</si>
  <si>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</si>
  <si>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</si>
  <si>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</si>
  <si>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</si>
  <si>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</si>
  <si>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</si>
  <si>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</si>
  <si>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</si>
  <si>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</si>
  <si>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</si>
  <si>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</si>
  <si>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</si>
  <si>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</si>
  <si>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</si>
  <si>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</si>
  <si>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</si>
  <si>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</si>
  <si>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</si>
  <si>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</si>
  <si>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</si>
  <si>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</si>
  <si>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</si>
  <si>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</si>
  <si>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</si>
  <si>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</si>
  <si>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</si>
  <si>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</si>
  <si>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</si>
  <si>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</si>
  <si>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</si>
  <si>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</si>
  <si>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</si>
  <si>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</si>
  <si>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</si>
  <si>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</si>
  <si>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</si>
  <si>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</si>
  <si>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</si>
  <si>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</si>
  <si>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</si>
  <si>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</si>
  <si>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</si>
  <si>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</si>
  <si>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</si>
  <si>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</si>
  <si>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</si>
  <si>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</si>
  <si>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</si>
  <si>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</si>
  <si>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</si>
  <si>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</si>
  <si>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</si>
  <si>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</si>
  <si>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</si>
  <si>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</si>
  <si>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</si>
  <si>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</si>
  <si>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</si>
  <si>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</si>
  <si>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</si>
  <si>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</si>
  <si>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</si>
  <si>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</si>
  <si>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</si>
  <si>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</si>
  <si>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</si>
  <si>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</si>
  <si>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</si>
  <si>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</si>
  <si>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</si>
  <si>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</si>
  <si>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</si>
  <si>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</si>
  <si>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</si>
  <si>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</si>
  <si>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</si>
  <si>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</si>
  <si>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</si>
  <si>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</si>
  <si>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</si>
  <si>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</si>
  <si>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</si>
  <si>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</si>
  <si>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</si>
  <si>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</si>
  <si>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</si>
  <si>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</si>
  <si>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</si>
  <si>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</si>
  <si>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</si>
  <si>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</si>
  <si>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</si>
  <si>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</si>
  <si>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</si>
  <si>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</si>
  <si>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</si>
  <si>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</si>
  <si>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</si>
  <si>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</si>
  <si>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</si>
  <si>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</si>
  <si>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</si>
  <si>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</si>
  <si>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</si>
  <si>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</si>
  <si>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</si>
  <si>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</si>
  <si>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</si>
  <si>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</si>
  <si>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</si>
  <si>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</si>
  <si>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</si>
  <si>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</si>
  <si>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</si>
  <si>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</si>
  <si>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</si>
  <si>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</si>
  <si>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</si>
  <si>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</si>
  <si>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</si>
  <si>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</si>
  <si>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</si>
  <si>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</si>
  <si>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</si>
  <si>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</si>
  <si>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</si>
  <si>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</si>
  <si>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</si>
  <si>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</si>
  <si>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</si>
  <si>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</si>
  <si>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</si>
  <si>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</si>
  <si>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</si>
  <si>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</si>
  <si>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</si>
  <si>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</si>
  <si>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</si>
  <si>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</si>
  <si>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</si>
  <si>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</si>
  <si>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</si>
  <si>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</si>
  <si>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</si>
  <si>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</si>
  <si>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</si>
  <si>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</si>
  <si>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</si>
  <si>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</si>
  <si>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</si>
  <si>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</si>
  <si>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</si>
  <si>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</si>
  <si>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</si>
  <si>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</si>
  <si>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</si>
  <si>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</si>
  <si>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</si>
  <si>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</si>
  <si>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</si>
  <si>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</si>
  <si>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</si>
  <si>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</si>
  <si>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</si>
  <si>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</si>
  <si>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</si>
  <si>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</si>
  <si>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</si>
  <si>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</si>
  <si>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</si>
  <si>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</si>
  <si>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</si>
  <si>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</si>
  <si>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</si>
  <si>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</si>
  <si>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</si>
  <si>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</si>
  <si>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</si>
  <si>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</si>
  <si>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</si>
  <si>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</si>
  <si>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</si>
  <si>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</si>
  <si>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</si>
  <si>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</si>
  <si>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</si>
  <si>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</si>
  <si>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</si>
  <si>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</si>
  <si>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</si>
  <si>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</si>
  <si>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</si>
  <si>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</si>
  <si>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</si>
  <si>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</si>
  <si>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</si>
  <si>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</si>
  <si>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</si>
  <si>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</si>
  <si>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</si>
  <si>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</si>
  <si>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</si>
  <si>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</si>
  <si>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</si>
  <si>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</si>
  <si>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</si>
  <si>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</si>
  <si>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</si>
  <si>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</si>
  <si>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</si>
  <si>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</si>
  <si>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</si>
  <si>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</si>
  <si>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</si>
  <si>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</si>
  <si>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</si>
  <si>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</si>
  <si>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</si>
  <si>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</si>
  <si>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</si>
  <si>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</si>
  <si>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</si>
  <si>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</si>
  <si>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</si>
  <si>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</si>
  <si>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</si>
  <si>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</si>
  <si>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</si>
  <si>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</si>
  <si>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</si>
  <si>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</si>
  <si>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</si>
  <si>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</si>
  <si>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</si>
  <si>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</si>
  <si>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</si>
  <si>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</si>
  <si>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</si>
  <si>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</si>
  <si>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</si>
  <si>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</si>
  <si>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</si>
  <si>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</si>
  <si>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</si>
  <si>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</si>
  <si>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</si>
  <si>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</si>
  <si>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</si>
  <si>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</si>
  <si>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</si>
  <si>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</si>
  <si>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</si>
  <si>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</si>
  <si>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</si>
  <si>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</si>
  <si>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</si>
  <si>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</si>
  <si>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</si>
  <si>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</si>
  <si>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</si>
  <si>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</si>
  <si>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</si>
  <si>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</si>
  <si>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</si>
  <si>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</si>
  <si>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</si>
  <si>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</si>
  <si>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</si>
  <si>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</si>
  <si>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</si>
  <si>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</si>
  <si>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</si>
  <si>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</si>
  <si>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</si>
  <si>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</si>
  <si>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</si>
  <si>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</si>
  <si>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</si>
  <si>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</si>
  <si>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</si>
  <si>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</si>
  <si>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</si>
  <si>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</si>
  <si>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</si>
  <si>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</si>
  <si>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</si>
  <si>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</si>
  <si>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</si>
  <si>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</si>
  <si>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</si>
  <si>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</si>
  <si>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</si>
  <si>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</si>
  <si>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</si>
  <si>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</si>
  <si>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</si>
  <si>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</si>
  <si>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</si>
  <si>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</si>
  <si>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</si>
  <si>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</si>
  <si>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</si>
  <si>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</si>
  <si>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</si>
  <si>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</si>
  <si>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</si>
  <si>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</si>
  <si>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</si>
  <si>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</si>
  <si>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</si>
  <si>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</si>
  <si>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</si>
  <si>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</si>
  <si>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</si>
  <si>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</si>
  <si>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</si>
  <si>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</si>
  <si>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</si>
  <si>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</si>
  <si>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</si>
  <si>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</si>
  <si>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</si>
  <si>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</si>
  <si>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</si>
  <si>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</si>
  <si>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</si>
  <si>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</si>
  <si>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</si>
  <si>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</si>
  <si>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</si>
  <si>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</si>
  <si>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</si>
  <si>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</si>
  <si>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</si>
  <si>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</si>
  <si>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</si>
  <si>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</si>
  <si>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</si>
  <si>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</si>
  <si>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</si>
  <si>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</si>
  <si>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</si>
  <si>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</si>
  <si>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</si>
  <si>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</si>
  <si>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</si>
  <si>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</si>
  <si>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</si>
  <si>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</si>
  <si>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</si>
  <si>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</si>
  <si>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</si>
  <si>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</si>
  <si>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</si>
  <si>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</si>
  <si>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</si>
  <si>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</si>
  <si>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</si>
  <si>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</si>
  <si>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</si>
  <si>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</si>
  <si>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</si>
  <si>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</si>
  <si>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</si>
  <si>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</si>
  <si>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</si>
  <si>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</si>
  <si>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</si>
  <si>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</si>
  <si>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</si>
  <si>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</si>
  <si>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</si>
  <si>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</si>
  <si>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</si>
  <si>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</si>
  <si>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</si>
  <si>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</si>
  <si>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</si>
  <si>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</si>
  <si>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</si>
  <si>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</si>
  <si>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</si>
  <si>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</si>
  <si>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</si>
  <si>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</si>
  <si>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</si>
  <si>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</si>
  <si>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</si>
  <si>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</si>
  <si>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</si>
  <si>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</si>
  <si>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</si>
  <si>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</si>
  <si>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</si>
  <si>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</si>
  <si>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</si>
  <si>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</si>
  <si>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</si>
  <si>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</si>
  <si>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</si>
  <si>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</si>
  <si>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</si>
  <si>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</si>
  <si>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</si>
  <si>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</si>
  <si>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</si>
  <si>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</si>
  <si>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</si>
  <si>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</si>
  <si>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</si>
  <si>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</si>
  <si>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</si>
  <si>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</si>
  <si>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</si>
  <si>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</si>
  <si>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</si>
  <si>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</si>
  <si>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</si>
  <si>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</si>
  <si>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</si>
  <si>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</si>
  <si>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</si>
  <si>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</si>
  <si>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</si>
  <si>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</si>
  <si>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</si>
  <si>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</si>
  <si>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</si>
  <si>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</si>
  <si>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</si>
  <si>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</si>
  <si>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</si>
  <si>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</si>
  <si>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</si>
  <si>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</si>
  <si>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</si>
  <si>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</si>
  <si>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</si>
  <si>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</si>
  <si>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</si>
  <si>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</si>
  <si>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</si>
  <si>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</si>
  <si>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</si>
  <si>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</si>
  <si>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</si>
  <si>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</si>
  <si>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</si>
  <si>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</si>
  <si>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</si>
  <si>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</si>
  <si>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</si>
  <si>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</si>
  <si>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</si>
  <si>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</si>
  <si>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</si>
  <si>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</si>
  <si>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</si>
  <si>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</si>
  <si>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</si>
  <si>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</si>
  <si>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</si>
  <si>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</si>
  <si>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</si>
  <si>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</si>
  <si>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</si>
  <si>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</si>
  <si>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</si>
  <si>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</si>
  <si>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</si>
  <si>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</si>
  <si>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</si>
  <si>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</si>
  <si>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</si>
  <si>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</si>
  <si>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</si>
  <si>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</si>
  <si>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</si>
  <si>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</si>
  <si>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</si>
  <si>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</si>
  <si>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</si>
  <si>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</si>
  <si>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</si>
  <si>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</si>
  <si>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</si>
  <si>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</si>
  <si>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</si>
  <si>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</si>
  <si>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</si>
  <si>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</si>
  <si>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</si>
  <si>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</si>
  <si>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</si>
  <si>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</si>
  <si>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</si>
  <si>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</si>
  <si>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</si>
  <si>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</si>
  <si>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</si>
  <si>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</si>
  <si>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</si>
  <si>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</si>
  <si>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</si>
  <si>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</si>
  <si>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</si>
  <si>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</si>
  <si>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</si>
  <si>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</si>
  <si>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</si>
  <si>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</si>
  <si>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</si>
  <si>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</si>
  <si>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</si>
  <si>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</si>
  <si>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</si>
  <si>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</si>
  <si>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</si>
  <si>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</si>
  <si>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</si>
  <si>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</si>
  <si>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</si>
  <si>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</si>
  <si>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</si>
  <si>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</si>
  <si>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</si>
  <si>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</si>
  <si>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</si>
  <si>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</si>
  <si>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</si>
  <si>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</si>
  <si>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</si>
  <si>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</si>
  <si>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</si>
  <si>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</si>
  <si>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</si>
  <si>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</si>
  <si>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</si>
  <si>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</si>
  <si>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</si>
  <si>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</si>
  <si>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</si>
  <si>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</si>
  <si>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</si>
  <si>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</si>
  <si>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</si>
  <si>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</si>
  <si>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</si>
  <si>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</si>
  <si>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</si>
  <si>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</si>
  <si>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</si>
  <si>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</si>
  <si>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</si>
  <si>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</si>
  <si>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</si>
  <si>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</si>
  <si>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</si>
  <si>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</si>
  <si>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</si>
  <si>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</si>
  <si>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</si>
  <si>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</si>
  <si>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</si>
  <si>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</si>
  <si>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</si>
  <si>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</si>
  <si>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</si>
  <si>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</si>
  <si>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</si>
  <si>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</si>
  <si>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</si>
  <si>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</si>
  <si>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</si>
  <si>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</si>
  <si>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</si>
  <si>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</si>
  <si>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</si>
  <si>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</si>
  <si>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</si>
  <si>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</si>
  <si>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</si>
  <si>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</si>
  <si>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</si>
  <si>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</si>
  <si>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</si>
  <si>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</si>
  <si>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</si>
  <si>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</si>
  <si>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</si>
  <si>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</si>
  <si>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</si>
  <si>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</si>
  <si>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</si>
  <si>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</si>
  <si>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</si>
  <si>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</si>
  <si>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</si>
  <si>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</si>
  <si>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</si>
  <si>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</si>
  <si>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</si>
  <si>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</si>
  <si>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</si>
  <si>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</si>
  <si>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</si>
  <si>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</si>
  <si>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</si>
  <si>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</si>
  <si>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</si>
  <si>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</si>
  <si>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</si>
  <si>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</si>
  <si>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</si>
  <si>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</si>
  <si>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</si>
  <si>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</si>
  <si>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</si>
  <si>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</si>
  <si>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</si>
  <si>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</si>
  <si>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</si>
  <si>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</si>
  <si>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</si>
  <si>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</si>
  <si>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</si>
  <si>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</si>
  <si>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</si>
  <si>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</si>
  <si>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</si>
  <si>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</si>
  <si>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</si>
  <si>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</si>
  <si>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</si>
  <si>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</si>
  <si>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</si>
  <si>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</si>
  <si>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</si>
  <si>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</si>
  <si>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</si>
  <si>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</si>
  <si>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</si>
  <si>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</si>
  <si>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</si>
  <si>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</si>
  <si>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</si>
  <si>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</si>
  <si>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</si>
  <si>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</si>
  <si>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</si>
  <si>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</si>
  <si>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</si>
  <si>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</si>
  <si>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</si>
  <si>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</si>
  <si>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</si>
  <si>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</si>
  <si>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</si>
  <si>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</si>
  <si>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</si>
  <si>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</si>
  <si>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</si>
  <si>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</si>
  <si>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</si>
  <si>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</si>
  <si>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</si>
  <si>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</si>
  <si>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</si>
  <si>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</si>
  <si>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</si>
  <si>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</si>
  <si>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</si>
  <si>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</si>
  <si>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</si>
  <si>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</si>
  <si>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</si>
  <si>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</si>
  <si>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</si>
  <si>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</si>
  <si>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</si>
  <si>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</si>
  <si>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</si>
  <si>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</si>
  <si>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</si>
  <si>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</si>
  <si>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</si>
  <si>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</si>
  <si>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</si>
  <si>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</si>
  <si>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</si>
  <si>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</si>
  <si>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</si>
  <si>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</si>
  <si>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</si>
  <si>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</si>
  <si>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</si>
  <si>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</si>
  <si>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</si>
  <si>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</si>
  <si>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</si>
  <si>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</si>
  <si>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</si>
  <si>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</si>
  <si>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</si>
  <si>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</si>
  <si>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</si>
  <si>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</si>
  <si>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</si>
  <si>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</si>
  <si>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</si>
  <si>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</si>
  <si>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</si>
  <si>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</si>
  <si>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</si>
  <si>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</si>
  <si>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</si>
  <si>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</si>
  <si>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</si>
  <si>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</si>
  <si>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</si>
  <si>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</si>
  <si>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</si>
  <si>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</si>
  <si>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</si>
  <si>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</si>
  <si>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</si>
  <si>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</si>
  <si>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</si>
  <si>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</si>
  <si>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</si>
  <si>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</si>
  <si>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</si>
  <si>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</si>
  <si>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</si>
  <si>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</si>
  <si>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</si>
  <si>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</si>
  <si>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</si>
  <si>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</si>
  <si>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</si>
  <si>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</si>
  <si>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</si>
  <si>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</si>
  <si>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</si>
  <si>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</si>
  <si>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</si>
  <si>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</si>
  <si>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</si>
  <si>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</si>
  <si>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</si>
  <si>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</si>
  <si>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</si>
  <si>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</si>
  <si>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</si>
  <si>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</si>
  <si>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</si>
  <si>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</si>
  <si>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</si>
  <si>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</si>
  <si>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</si>
  <si>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</si>
  <si>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</si>
  <si>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</si>
  <si>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</si>
  <si>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</si>
  <si>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</si>
  <si>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</si>
  <si>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</si>
  <si>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</si>
  <si>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</si>
  <si>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</si>
  <si>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</si>
  <si>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</si>
  <si>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</si>
  <si>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</si>
  <si>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</si>
  <si>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</si>
  <si>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</si>
  <si>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</si>
  <si>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</si>
  <si>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</si>
  <si>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</si>
  <si>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</si>
  <si>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</si>
  <si>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</si>
  <si>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</si>
  <si>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</si>
  <si>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</si>
  <si>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</si>
  <si>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</si>
  <si>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</si>
  <si>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</si>
  <si>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</si>
  <si>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</si>
  <si>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</si>
  <si>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</si>
  <si>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</si>
  <si>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</si>
  <si>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</si>
  <si>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</si>
  <si>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</si>
  <si>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</si>
  <si>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</si>
  <si>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</si>
  <si>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</si>
  <si>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</si>
  <si>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</si>
  <si>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</si>
  <si>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</si>
  <si>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</si>
  <si>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</si>
  <si>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</si>
  <si>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</si>
  <si>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</si>
  <si>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</si>
  <si>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</si>
  <si>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</si>
  <si>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</si>
  <si>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</si>
  <si>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</si>
  <si>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</si>
  <si>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</si>
  <si>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</si>
  <si>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</si>
  <si>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</si>
  <si>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</si>
  <si>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</si>
  <si>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</si>
  <si>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</si>
  <si>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</si>
  <si>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</si>
  <si>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</si>
  <si>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</si>
  <si>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</si>
  <si>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</si>
  <si>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</si>
  <si>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</si>
  <si>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</si>
  <si>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</si>
  <si>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</si>
  <si>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</si>
  <si>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</si>
  <si>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</si>
  <si>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</si>
  <si>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</si>
  <si>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</si>
  <si>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</si>
  <si>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</si>
  <si>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</si>
  <si>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</si>
  <si>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</si>
  <si>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</si>
  <si>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</si>
  <si>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</si>
  <si>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</si>
  <si>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</si>
  <si>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</si>
  <si>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</si>
  <si>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</si>
  <si>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</si>
  <si>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</si>
  <si>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</si>
  <si>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</si>
  <si>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</si>
  <si>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</si>
  <si>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</si>
  <si>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</si>
  <si>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</si>
  <si>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</si>
  <si>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</si>
  <si>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</si>
  <si>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</si>
  <si>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</si>
  <si>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</si>
  <si>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</si>
  <si>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</si>
  <si>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</si>
  <si>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</si>
  <si>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</si>
  <si>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</si>
  <si>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</si>
  <si>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</si>
  <si>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</si>
  <si>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</si>
  <si>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</si>
  <si>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</si>
  <si>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</si>
  <si>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</si>
  <si>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</si>
  <si>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</si>
  <si>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</si>
  <si>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</si>
  <si>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</si>
  <si>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</si>
  <si>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</si>
  <si>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</si>
  <si>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</si>
  <si>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</si>
  <si>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</si>
  <si>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</si>
  <si>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</si>
  <si>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</si>
  <si>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</si>
  <si>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</si>
  <si>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</si>
  <si>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</si>
  <si>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</si>
  <si>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</si>
  <si>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</si>
  <si>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</si>
  <si>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</si>
  <si>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</si>
  <si>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</si>
  <si>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</si>
  <si>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</si>
  <si>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</si>
  <si>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</si>
  <si>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</si>
  <si>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</si>
  <si>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</si>
  <si>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</si>
  <si>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</si>
  <si>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</si>
  <si>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</si>
  <si>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</si>
  <si>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</si>
  <si>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</si>
  <si>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</si>
  <si>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</si>
  <si>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</si>
  <si>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</si>
  <si>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</si>
  <si>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</si>
  <si>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</si>
  <si>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</si>
  <si>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</si>
  <si>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</si>
  <si>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</si>
  <si>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</si>
  <si>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</si>
  <si>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</si>
  <si>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</si>
  <si>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</si>
  <si>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</si>
  <si>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</si>
  <si>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</si>
  <si>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</si>
  <si>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</si>
  <si>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</si>
  <si>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</si>
  <si>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</si>
  <si>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</si>
  <si>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</si>
  <si>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</si>
  <si>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</si>
  <si>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</si>
  <si>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</si>
  <si>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</si>
  <si>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</si>
  <si>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</si>
  <si>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</si>
  <si>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</si>
  <si>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</si>
  <si>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</si>
  <si>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</si>
  <si>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</si>
  <si>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</si>
  <si>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</si>
  <si>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</si>
  <si>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</si>
  <si>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</si>
  <si>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</si>
  <si>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</si>
  <si>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</si>
  <si>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</si>
  <si>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</si>
  <si>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</si>
  <si>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</si>
  <si>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</si>
  <si>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</si>
  <si>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</si>
  <si>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</si>
  <si>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</si>
  <si>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</si>
  <si>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</si>
  <si>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</si>
  <si>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</si>
  <si>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</si>
  <si>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</si>
  <si>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</si>
  <si>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</si>
  <si>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</si>
  <si>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</si>
  <si>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</si>
  <si>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</si>
  <si>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</si>
  <si>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</si>
  <si>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</si>
  <si>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</si>
  <si>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</si>
  <si>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</si>
  <si>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</si>
  <si>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</si>
  <si>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</si>
  <si>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</si>
  <si>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</si>
  <si>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</si>
  <si>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</si>
  <si>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</si>
  <si>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</si>
  <si>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</si>
  <si>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</si>
  <si>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</si>
  <si>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</si>
  <si>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</si>
  <si>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</si>
  <si>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</si>
  <si>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</si>
  <si>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</si>
  <si>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</si>
  <si>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</si>
  <si>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</si>
  <si>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</si>
  <si>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</si>
  <si>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</si>
  <si>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</si>
  <si>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</si>
  <si>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</si>
  <si>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</si>
  <si>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</si>
  <si>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</si>
  <si>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</si>
  <si>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</si>
  <si>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</si>
  <si>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</si>
  <si>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</si>
  <si>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</si>
  <si>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</si>
  <si>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</si>
  <si>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</si>
  <si>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</si>
  <si>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</si>
  <si>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</si>
  <si>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</si>
  <si>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</si>
  <si>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</si>
  <si>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</si>
  <si>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</si>
  <si>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</si>
  <si>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</si>
  <si>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</si>
  <si>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</si>
  <si>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</si>
  <si>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</si>
  <si>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</si>
  <si>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</si>
  <si>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</si>
  <si>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</si>
  <si>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</si>
  <si>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</si>
  <si>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</si>
  <si>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</si>
  <si>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</si>
  <si>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</si>
  <si>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</si>
  <si>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</si>
  <si>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</si>
  <si>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</si>
  <si>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</si>
  <si>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</si>
  <si>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</si>
  <si>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</si>
  <si>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</si>
  <si>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</si>
  <si>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</si>
  <si>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</si>
  <si>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</si>
  <si>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</si>
  <si>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</si>
  <si>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</si>
  <si>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</si>
  <si>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</si>
  <si>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</si>
  <si>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</si>
  <si>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</si>
  <si>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</si>
  <si>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</si>
  <si>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</si>
  <si>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</si>
  <si>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</si>
  <si>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</si>
  <si>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</si>
  <si>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</si>
  <si>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</si>
  <si>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</si>
  <si>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</si>
  <si>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</si>
  <si>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</si>
  <si>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</si>
  <si>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</si>
  <si>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</si>
  <si>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</si>
  <si>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</si>
  <si>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</si>
  <si>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</si>
  <si>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</si>
  <si>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</si>
  <si>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</si>
  <si>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</si>
  <si>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</si>
  <si>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</si>
  <si>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</si>
  <si>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</si>
  <si>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</si>
  <si>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</si>
  <si>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</si>
  <si>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</si>
  <si>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</si>
  <si>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</si>
  <si>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</si>
  <si>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</si>
  <si>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</si>
  <si>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</si>
  <si>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</si>
  <si>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</si>
  <si>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</si>
  <si>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</si>
  <si>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</si>
  <si>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</si>
  <si>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</si>
  <si>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</si>
  <si>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</si>
  <si>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</si>
  <si>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</si>
  <si>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</si>
  <si>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</si>
  <si>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</si>
  <si>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</si>
  <si>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</si>
  <si>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</si>
  <si>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</si>
  <si>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</si>
  <si>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</si>
  <si>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</si>
  <si>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</si>
  <si>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</si>
  <si>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</si>
  <si>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</si>
  <si>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</si>
  <si>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</si>
  <si>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</si>
  <si>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</si>
  <si>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</si>
  <si>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</si>
  <si>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</si>
  <si>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</si>
  <si>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</si>
  <si>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</si>
  <si>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</si>
  <si>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</si>
  <si>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</si>
  <si>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</si>
  <si>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</si>
  <si>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</si>
  <si>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</si>
  <si>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</si>
  <si>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</si>
  <si>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</si>
  <si>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</si>
  <si>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</si>
  <si>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</si>
  <si>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</si>
  <si>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</si>
  <si>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</si>
  <si>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</si>
  <si>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</si>
  <si>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</si>
  <si>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</si>
  <si>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</si>
  <si>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</si>
  <si>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</si>
  <si>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</si>
  <si>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</si>
  <si>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</si>
  <si>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</si>
  <si>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</si>
  <si>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</si>
  <si>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</si>
  <si>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</si>
  <si>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</si>
  <si>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</si>
  <si>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</si>
  <si>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</si>
  <si>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</si>
  <si>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</si>
  <si>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</si>
  <si>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</si>
  <si>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</si>
  <si>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</si>
  <si>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</si>
  <si>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</si>
  <si>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</si>
  <si>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</si>
  <si>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</si>
  <si>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</si>
  <si>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</si>
  <si>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</si>
  <si>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</si>
  <si>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</si>
  <si>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</si>
  <si>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</si>
  <si>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</si>
  <si>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</si>
  <si>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</si>
  <si>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</si>
  <si>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</si>
  <si>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</si>
  <si>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</si>
  <si>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</si>
  <si>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</si>
  <si>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</si>
  <si>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</si>
  <si>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</si>
  <si>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</si>
  <si>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</si>
  <si>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</si>
  <si>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</si>
  <si>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</si>
  <si>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</si>
  <si>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</si>
  <si>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</si>
  <si>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</si>
  <si>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</si>
  <si>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</si>
  <si>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</si>
  <si>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</si>
  <si>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</si>
  <si>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</si>
  <si>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</si>
  <si>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</si>
  <si>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</si>
  <si>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</si>
  <si>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</si>
  <si>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</si>
  <si>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</si>
  <si>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</si>
  <si>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</si>
  <si>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</si>
  <si>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</si>
  <si>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</si>
  <si>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</si>
  <si>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</si>
  <si>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</si>
  <si>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</si>
  <si>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</si>
  <si>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</si>
  <si>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</si>
  <si>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</si>
  <si>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</si>
  <si>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</si>
  <si>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</si>
  <si>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</si>
  <si>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</si>
  <si>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</si>
  <si>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</si>
  <si>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</si>
  <si>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</si>
  <si>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</si>
  <si>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</si>
  <si>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</si>
  <si>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</si>
  <si>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</si>
  <si>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</si>
  <si>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</si>
  <si>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</si>
  <si>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</si>
  <si>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</si>
  <si>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</si>
  <si>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</si>
  <si>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</si>
  <si>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</si>
  <si>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</si>
  <si>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</si>
  <si>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</si>
  <si>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</si>
  <si>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</si>
  <si>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</si>
  <si>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</si>
  <si>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</si>
  <si>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</si>
  <si>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</si>
  <si>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</si>
  <si>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</si>
  <si>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</si>
  <si>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</si>
  <si>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</si>
  <si>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</si>
  <si>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</si>
  <si>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</si>
  <si>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</si>
  <si>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</si>
  <si>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</si>
  <si>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</si>
  <si>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</si>
  <si>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</si>
  <si>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</si>
  <si>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</si>
  <si>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</si>
  <si>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</si>
  <si>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</si>
  <si>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</si>
  <si>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</si>
  <si>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</si>
  <si>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</si>
  <si>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</si>
  <si>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</si>
  <si>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</si>
  <si>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</si>
  <si>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</si>
  <si>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</si>
  <si>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</si>
  <si>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</si>
  <si>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</si>
  <si>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</si>
  <si>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</si>
  <si>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</si>
  <si>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</si>
  <si>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</si>
  <si>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</si>
  <si>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</si>
  <si>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</si>
  <si>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</si>
  <si>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</si>
  <si>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</si>
  <si>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</si>
  <si>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</si>
  <si>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</si>
  <si>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</si>
  <si>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</si>
  <si>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</si>
  <si>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</si>
  <si>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</si>
  <si>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</si>
  <si>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</si>
  <si>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</si>
  <si>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</si>
  <si>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</si>
  <si>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</si>
  <si>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</si>
  <si>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</si>
  <si>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</si>
  <si>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</si>
  <si>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</si>
  <si>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</si>
  <si>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</si>
  <si>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</si>
  <si>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</si>
  <si>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</si>
  <si>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</si>
  <si>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</si>
  <si>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</si>
  <si>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</si>
  <si>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</si>
  <si>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</si>
  <si>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</si>
  <si>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</si>
  <si>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</si>
  <si>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</si>
  <si>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</si>
  <si>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</si>
  <si>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</si>
  <si>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</si>
  <si>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</si>
  <si>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</si>
  <si>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</si>
  <si>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</si>
  <si>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</si>
  <si>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</si>
  <si>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</si>
  <si>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</si>
  <si>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</si>
  <si>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</si>
  <si>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</si>
  <si>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</si>
  <si>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</si>
  <si>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</si>
  <si>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</si>
  <si>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</si>
  <si>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</si>
  <si>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</si>
  <si>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</si>
  <si>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</si>
  <si>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</si>
  <si>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</si>
  <si>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</si>
  <si>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</si>
  <si>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</si>
  <si>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</si>
  <si>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</si>
  <si>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</si>
  <si>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</si>
  <si>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</si>
  <si>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</si>
  <si>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</si>
  <si>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</si>
  <si>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</si>
  <si>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</si>
  <si>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</si>
  <si>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</si>
  <si>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</si>
  <si>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</si>
  <si>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</si>
  <si>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</si>
  <si>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</si>
  <si>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</si>
  <si>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</si>
  <si>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</si>
  <si>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</si>
  <si>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</si>
  <si>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</si>
  <si>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</si>
  <si>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</si>
  <si>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</si>
  <si>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</si>
  <si>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</si>
  <si>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</si>
  <si>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</si>
  <si>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</si>
  <si>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</si>
  <si>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</si>
  <si>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</si>
  <si>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</si>
  <si>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</si>
  <si>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</si>
  <si>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</si>
  <si>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</si>
  <si>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</si>
  <si>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</si>
  <si>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</si>
  <si>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</si>
  <si>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</si>
  <si>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</si>
  <si>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</si>
  <si>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</si>
  <si>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</si>
  <si>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</si>
  <si>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</si>
  <si>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</si>
  <si>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</si>
  <si>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</si>
  <si>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</si>
  <si>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</si>
  <si>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</si>
  <si>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</si>
  <si>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</si>
  <si>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</si>
  <si>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</si>
  <si>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</si>
  <si>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</si>
  <si>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</si>
  <si>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</si>
  <si>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</si>
  <si>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</si>
  <si>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</si>
  <si>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</si>
  <si>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</si>
  <si>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</si>
  <si>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</si>
  <si>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</si>
  <si>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</si>
  <si>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</si>
  <si>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</si>
  <si>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</si>
  <si>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</si>
  <si>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</si>
  <si>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</si>
  <si>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</si>
  <si>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</si>
  <si>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</si>
  <si>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</si>
  <si>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</si>
  <si>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</si>
  <si>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</si>
  <si>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</si>
  <si>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</si>
  <si>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</si>
  <si>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</si>
  <si>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</si>
  <si>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</si>
  <si>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</si>
  <si>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</si>
  <si>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</si>
  <si>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</si>
  <si>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</si>
  <si>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</si>
  <si>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</si>
  <si>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</si>
  <si>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</si>
  <si>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</si>
  <si>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</si>
  <si>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</si>
  <si>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</si>
  <si>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</si>
  <si>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</si>
  <si>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</si>
  <si>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</si>
  <si>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</si>
  <si>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</si>
  <si>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</si>
  <si>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</si>
  <si>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</si>
  <si>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</si>
  <si>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</si>
  <si>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</si>
  <si>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</si>
  <si>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</si>
  <si>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</si>
  <si>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</si>
  <si>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</si>
  <si>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</si>
  <si>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</si>
  <si>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</si>
  <si>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</si>
  <si>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</si>
  <si>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</si>
  <si>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</si>
  <si>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</si>
  <si>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</si>
  <si>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</si>
  <si>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</si>
  <si>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</si>
  <si>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</si>
  <si>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</si>
  <si>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</si>
  <si>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</si>
  <si>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</si>
  <si>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</si>
  <si>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</si>
  <si>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</si>
  <si>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</si>
  <si>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</si>
  <si>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</si>
  <si>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</si>
  <si>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</si>
  <si>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</si>
  <si>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</si>
  <si>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</si>
  <si>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</si>
  <si>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</si>
  <si>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</si>
  <si>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</si>
  <si>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</si>
  <si>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</si>
  <si>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</si>
  <si>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</si>
  <si>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</si>
  <si>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</si>
  <si>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</si>
  <si>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</si>
  <si>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</si>
  <si>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</si>
  <si>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</si>
  <si>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</si>
  <si>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</si>
  <si>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</si>
  <si>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</si>
  <si>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</si>
  <si>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</si>
  <si>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</si>
  <si>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</si>
  <si>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</si>
  <si>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</si>
  <si>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</si>
  <si>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</si>
  <si>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</si>
  <si>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</si>
  <si>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</si>
  <si>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</si>
  <si>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</si>
  <si>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</si>
  <si>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</si>
  <si>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</si>
  <si>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</si>
  <si>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</si>
  <si>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</si>
  <si>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</si>
  <si>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</si>
  <si>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</si>
  <si>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</si>
  <si>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</si>
  <si>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</si>
  <si>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</si>
  <si>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</si>
  <si>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</si>
  <si>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</si>
  <si>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</si>
  <si>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</si>
  <si>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</si>
  <si>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</si>
  <si>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</si>
  <si>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</si>
  <si>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</si>
  <si>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</si>
  <si>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</si>
  <si>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</si>
  <si>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</si>
  <si>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</si>
  <si>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</si>
  <si>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</si>
  <si>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</si>
  <si>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</si>
  <si>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</si>
  <si>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</si>
  <si>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</si>
  <si>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</si>
  <si>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</si>
  <si>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</si>
  <si>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</si>
  <si>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</si>
  <si>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</si>
  <si>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</si>
  <si>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</si>
  <si>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</si>
  <si>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</si>
  <si>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</si>
  <si>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</si>
  <si>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</si>
  <si>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</si>
  <si>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</si>
  <si>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</si>
  <si>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</si>
  <si>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</si>
  <si>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</si>
  <si>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</si>
  <si>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</si>
  <si>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</si>
  <si>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</si>
  <si>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</si>
  <si>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</si>
  <si>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</si>
  <si>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</si>
  <si>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</si>
  <si>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</si>
  <si>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</si>
  <si>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</si>
  <si>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</si>
  <si>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</si>
  <si>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</si>
  <si>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</si>
  <si>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</si>
  <si>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</si>
  <si>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</si>
  <si>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</si>
  <si>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</si>
  <si>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</si>
  <si>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</si>
  <si>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</si>
  <si>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</si>
  <si>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</si>
  <si>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</si>
  <si>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</si>
  <si>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</si>
  <si>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</si>
  <si>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</si>
  <si>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</si>
  <si>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</si>
  <si>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</si>
  <si>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</si>
  <si>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</si>
  <si>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</si>
  <si>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</si>
  <si>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</si>
  <si>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</si>
  <si>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</si>
  <si>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</si>
  <si>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</si>
  <si>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</si>
  <si>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</si>
  <si>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</si>
  <si>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</si>
  <si>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</si>
  <si>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</si>
  <si>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</si>
  <si>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</si>
  <si>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</si>
  <si>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</si>
  <si>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</si>
  <si>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</si>
  <si>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</si>
  <si>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</si>
  <si>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</si>
  <si>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</si>
  <si>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</si>
  <si>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</si>
  <si>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</si>
  <si>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</si>
  <si>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</si>
  <si>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</si>
  <si>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</si>
  <si>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</si>
  <si>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</si>
  <si>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</si>
  <si>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</si>
  <si>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</si>
  <si>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</si>
  <si>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</si>
  <si>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</si>
  <si>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</si>
  <si>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</si>
  <si>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</si>
  <si>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</si>
  <si>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</si>
  <si>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</si>
  <si>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</si>
  <si>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</si>
  <si>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</si>
  <si>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</si>
  <si>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</si>
  <si>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</si>
  <si>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</si>
  <si>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</si>
  <si>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</si>
  <si>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</si>
  <si>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</si>
  <si>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</si>
  <si>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</si>
  <si>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</si>
  <si>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</si>
  <si>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</si>
  <si>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</si>
  <si>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</si>
  <si>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</si>
  <si>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</si>
  <si>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</si>
  <si>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</si>
  <si>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</si>
  <si>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</si>
  <si>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</si>
  <si>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</si>
  <si>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</si>
  <si>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</si>
  <si>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</si>
  <si>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</si>
  <si>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</si>
  <si>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</si>
  <si>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</si>
  <si>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</si>
  <si>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</si>
  <si>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</si>
  <si>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</si>
  <si>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</si>
  <si>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</si>
  <si>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</si>
  <si>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</si>
  <si>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</si>
  <si>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</si>
  <si>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</si>
  <si>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</si>
  <si>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</si>
  <si>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</si>
  <si>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</si>
  <si>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</si>
  <si>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</si>
  <si>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</si>
  <si>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</si>
  <si>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</si>
  <si>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</si>
  <si>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</si>
  <si>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</si>
  <si>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</si>
  <si>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</si>
  <si>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</si>
  <si>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</si>
  <si>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</si>
  <si>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</si>
  <si>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</si>
  <si>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</si>
  <si>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</si>
  <si>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</si>
  <si>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</si>
  <si>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</si>
  <si>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</si>
  <si>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</si>
  <si>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</si>
  <si>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</si>
  <si>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</si>
  <si>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</si>
  <si>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</si>
  <si>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</si>
  <si>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</si>
  <si>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</si>
  <si>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</si>
  <si>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</si>
  <si>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</si>
  <si>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</si>
  <si>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</si>
  <si>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</si>
  <si>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</si>
  <si>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</si>
  <si>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</si>
  <si>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</si>
  <si>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</si>
  <si>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</si>
  <si>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</si>
  <si>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</si>
  <si>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</si>
  <si>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</si>
  <si>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</si>
  <si>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</si>
  <si>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</si>
  <si>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</si>
  <si>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</si>
  <si>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</si>
  <si>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</si>
  <si>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</si>
  <si>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</si>
  <si>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</si>
  <si>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</si>
  <si>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</si>
  <si>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</si>
  <si>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</si>
  <si>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</si>
  <si>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</si>
  <si>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</si>
  <si>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</si>
  <si>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</si>
  <si>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</si>
  <si>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</si>
  <si>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</si>
  <si>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</si>
  <si>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</si>
  <si>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</si>
  <si>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</si>
  <si>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</si>
  <si>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</si>
  <si>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</si>
  <si>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</si>
  <si>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</si>
  <si>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</si>
  <si>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</si>
  <si>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</si>
  <si>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</si>
  <si>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</si>
  <si>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</si>
  <si>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</si>
  <si>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</si>
  <si>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</si>
  <si>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</si>
  <si>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</si>
  <si>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</si>
  <si>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</si>
  <si>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</si>
  <si>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</si>
  <si>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</si>
  <si>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</si>
  <si>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</si>
  <si>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</si>
  <si>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</si>
  <si>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</si>
  <si>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</si>
  <si>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</si>
  <si>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</si>
  <si>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</si>
  <si>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</si>
  <si>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</si>
  <si>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</si>
  <si>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</si>
  <si>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</si>
  <si>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</si>
  <si>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</si>
  <si>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</si>
  <si>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</si>
  <si>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</si>
  <si>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</si>
  <si>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</si>
  <si>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</si>
  <si>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</si>
  <si>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</si>
  <si>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</si>
  <si>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</si>
  <si>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</si>
  <si>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</si>
  <si>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</si>
  <si>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</si>
  <si>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</si>
  <si>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</si>
  <si>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</si>
  <si>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</si>
  <si>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</si>
  <si>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</si>
  <si>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</si>
  <si>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</si>
  <si>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</si>
  <si>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</si>
  <si>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</si>
  <si>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</si>
  <si>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</si>
  <si>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</si>
  <si>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</si>
  <si>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</si>
  <si>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</si>
  <si>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</si>
  <si>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</si>
  <si>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</si>
  <si>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</si>
  <si>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</si>
  <si>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</si>
  <si>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</si>
  <si>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</si>
  <si>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</si>
  <si>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</si>
  <si>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</si>
  <si>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</si>
  <si>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</si>
  <si>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</si>
  <si>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</si>
  <si>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</si>
  <si>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</si>
  <si>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</si>
  <si>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</si>
  <si>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</si>
  <si>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</si>
  <si>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</si>
  <si>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</si>
  <si>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</si>
  <si>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</si>
  <si>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</si>
  <si>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</si>
  <si>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</si>
  <si>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</si>
  <si>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</si>
  <si>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</si>
  <si>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</si>
  <si>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</si>
  <si>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</si>
  <si>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</si>
  <si>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</si>
  <si>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</si>
  <si>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</si>
  <si>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</si>
  <si>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</si>
  <si>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</si>
  <si>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</si>
  <si>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</si>
  <si>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</si>
  <si>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</si>
  <si>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</si>
  <si>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</si>
  <si>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</si>
  <si>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</si>
  <si>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</si>
  <si>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</si>
  <si>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</si>
  <si>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</si>
  <si>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</si>
  <si>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</si>
  <si>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</si>
  <si>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</si>
  <si>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</si>
  <si>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</si>
  <si>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</si>
  <si>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</si>
  <si>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</si>
  <si>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</si>
  <si>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</si>
  <si>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</si>
  <si>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</si>
  <si>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</si>
  <si>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</si>
  <si>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</si>
  <si>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</si>
  <si>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</si>
  <si>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</si>
  <si>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</si>
  <si>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</si>
  <si>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</si>
  <si>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</si>
  <si>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</si>
  <si>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</si>
  <si>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</si>
  <si>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</si>
  <si>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</si>
  <si>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</si>
  <si>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</si>
  <si>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</si>
  <si>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</si>
  <si>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</si>
  <si>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</si>
  <si>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</si>
  <si>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</si>
  <si>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</si>
  <si>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</si>
  <si>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</si>
  <si>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</si>
  <si>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</si>
  <si>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</si>
  <si>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</si>
  <si>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</si>
  <si>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</si>
  <si>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</si>
  <si>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</si>
  <si>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</si>
  <si>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</si>
  <si>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</si>
  <si>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</si>
  <si>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</si>
  <si>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</si>
  <si>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</si>
  <si>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</si>
  <si>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</si>
  <si>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</si>
  <si>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</si>
  <si>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</si>
  <si>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</si>
  <si>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</si>
  <si>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</si>
  <si>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</si>
  <si>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</si>
  <si>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</si>
  <si>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</si>
  <si>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</si>
  <si>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</si>
  <si>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</si>
  <si>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</si>
  <si>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</si>
  <si>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</si>
  <si>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</si>
  <si>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</si>
  <si>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</si>
  <si>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</si>
  <si>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</si>
  <si>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</si>
  <si>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</si>
  <si>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</si>
  <si>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</si>
  <si>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</si>
  <si>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</si>
  <si>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</si>
  <si>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</si>
  <si>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</si>
  <si>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</si>
  <si>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</si>
  <si>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</si>
  <si>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</si>
  <si>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</si>
  <si>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</si>
  <si>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</si>
  <si>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</si>
  <si>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</si>
  <si>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</si>
  <si>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</si>
  <si>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</si>
  <si>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</si>
  <si>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</si>
  <si>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</si>
  <si>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</si>
  <si>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</si>
  <si>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</si>
  <si>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</si>
  <si>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</si>
  <si>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</si>
  <si>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</si>
  <si>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</si>
  <si>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</si>
  <si>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</si>
  <si>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</si>
  <si>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</si>
  <si>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</si>
  <si>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</si>
  <si>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</si>
  <si>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</si>
  <si>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</si>
  <si>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</si>
  <si>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</si>
  <si>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</si>
  <si>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</si>
  <si>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</si>
  <si>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</si>
  <si>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</si>
  <si>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</si>
  <si>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</si>
  <si>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</si>
  <si>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</si>
  <si>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</si>
  <si>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</si>
  <si>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</si>
  <si>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</si>
  <si>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</si>
  <si>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</si>
  <si>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</si>
  <si>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</si>
  <si>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</si>
  <si>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</si>
  <si>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</si>
  <si>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</si>
  <si>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</si>
  <si>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</si>
  <si>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</si>
  <si>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</si>
  <si>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</si>
  <si>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</si>
  <si>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</si>
  <si>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</si>
  <si>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</si>
  <si>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</si>
  <si>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</si>
  <si>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</si>
  <si>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</si>
  <si>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</si>
  <si>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</si>
  <si>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</si>
  <si>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</si>
  <si>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</si>
  <si>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</si>
  <si>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</si>
  <si>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</si>
  <si>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</si>
  <si>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</si>
  <si>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</si>
  <si>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</si>
  <si>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</si>
  <si>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</si>
  <si>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</si>
  <si>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</si>
  <si>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</si>
  <si>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</si>
  <si>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</si>
  <si>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</si>
  <si>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</si>
  <si>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</si>
  <si>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</si>
  <si>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</si>
  <si>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</si>
  <si>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</si>
  <si>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</si>
  <si>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</si>
  <si>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</si>
  <si>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</si>
  <si>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</si>
  <si>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</si>
  <si>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</si>
  <si>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</si>
  <si>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</si>
  <si>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</si>
  <si>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</si>
  <si>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</si>
  <si>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</si>
  <si>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</si>
  <si>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</si>
  <si>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</si>
  <si>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</si>
  <si>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</si>
  <si>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</si>
  <si>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</si>
  <si>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</si>
  <si>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</si>
  <si>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</si>
  <si>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</si>
  <si>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</si>
  <si>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</si>
  <si>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</si>
  <si>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</si>
  <si>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</si>
  <si>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</si>
  <si>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</si>
  <si>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</si>
  <si>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</si>
  <si>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</si>
  <si>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</si>
  <si>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</si>
  <si>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</si>
  <si>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</si>
  <si>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</si>
  <si>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</si>
  <si>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</si>
  <si>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</si>
  <si>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</si>
  <si>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</si>
  <si>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</si>
  <si>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</si>
  <si>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</si>
  <si>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</si>
  <si>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</si>
  <si>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</si>
  <si>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</si>
  <si>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</si>
  <si>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</si>
  <si>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</si>
  <si>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</si>
  <si>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</si>
  <si>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</si>
  <si>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</si>
  <si>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</si>
  <si>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</si>
  <si>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</si>
  <si>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</si>
  <si>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</si>
  <si>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</si>
  <si>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</si>
  <si>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</si>
  <si>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</si>
  <si>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</si>
  <si>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</si>
  <si>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</si>
  <si>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</si>
  <si>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</si>
  <si>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</si>
  <si>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</si>
  <si>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</si>
  <si>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</si>
  <si>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</si>
  <si>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</si>
  <si>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</si>
  <si>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</si>
  <si>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</si>
  <si>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</si>
  <si>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</si>
  <si>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</si>
  <si>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</si>
  <si>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</si>
  <si>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</si>
  <si>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</si>
  <si>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</si>
  <si>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</si>
  <si>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</si>
  <si>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</si>
  <si>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</si>
  <si>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</si>
  <si>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</si>
  <si>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</si>
  <si>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</si>
  <si>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</si>
  <si>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</si>
  <si>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</si>
  <si>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</si>
  <si>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</si>
  <si>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</si>
  <si>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</si>
  <si>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</si>
  <si>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</si>
  <si>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</si>
  <si>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</si>
  <si>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</si>
  <si>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</si>
  <si>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</si>
  <si>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</si>
  <si>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</si>
  <si>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</si>
  <si>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</si>
  <si>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</si>
  <si>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</si>
  <si>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</si>
  <si>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</si>
  <si>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</si>
  <si>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</si>
  <si>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</si>
  <si>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</si>
  <si>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</si>
  <si>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</si>
  <si>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</si>
  <si>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</si>
  <si>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</si>
  <si>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</si>
  <si>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</si>
  <si>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</si>
  <si>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</si>
  <si>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</si>
  <si>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</si>
  <si>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</si>
  <si>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</si>
  <si>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</si>
  <si>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</si>
  <si>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</si>
  <si>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</si>
  <si>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</si>
  <si>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</si>
  <si>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</si>
  <si>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</si>
  <si>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</si>
  <si>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</si>
  <si>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</si>
  <si>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</si>
  <si>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</si>
  <si>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</si>
  <si>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</si>
  <si>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</si>
  <si>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</si>
  <si>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</si>
  <si>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</si>
  <si>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</si>
  <si>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</si>
  <si>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</si>
  <si>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</si>
  <si>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</si>
  <si>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</si>
  <si>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</si>
  <si>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</si>
  <si>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</si>
  <si>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</si>
  <si>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</si>
  <si>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</si>
  <si>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</si>
  <si>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</si>
  <si>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</si>
  <si>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</si>
  <si>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</si>
  <si>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</si>
  <si>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</si>
  <si>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</si>
  <si>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</si>
  <si>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</si>
  <si>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</si>
  <si>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</si>
  <si>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</si>
  <si>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</si>
  <si>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</si>
  <si>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</si>
  <si>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</si>
  <si>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</si>
  <si>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</si>
  <si>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</si>
  <si>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</si>
  <si>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</si>
  <si>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</si>
  <si>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</si>
  <si>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</si>
  <si>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</si>
  <si>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</si>
  <si>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</si>
  <si>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</si>
  <si>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</si>
  <si>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</si>
  <si>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</si>
  <si>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</si>
  <si>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</si>
  <si>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</si>
  <si>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</si>
  <si>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</si>
  <si>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</si>
  <si>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</si>
  <si>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</si>
  <si>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</si>
  <si>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</si>
  <si>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</si>
  <si>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</si>
  <si>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</si>
  <si>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</si>
  <si>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</si>
  <si>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</si>
  <si>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</si>
  <si>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</si>
  <si>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</si>
  <si>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</si>
  <si>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</si>
  <si>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</si>
  <si>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</si>
  <si>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</si>
  <si>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</si>
  <si>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</si>
  <si>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</si>
  <si>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</si>
  <si>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</si>
  <si>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</si>
  <si>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</si>
  <si>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</si>
  <si>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</si>
  <si>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</si>
  <si>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</si>
  <si>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</si>
  <si>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</si>
  <si>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</si>
  <si>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</si>
  <si>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</si>
  <si>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</si>
  <si>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</si>
  <si>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</si>
  <si>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</si>
  <si>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</si>
  <si>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</si>
  <si>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</si>
  <si>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</si>
  <si>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</si>
  <si>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</si>
  <si>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</si>
  <si>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</si>
  <si>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</si>
  <si>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</si>
  <si>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</si>
  <si>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</si>
  <si>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</si>
  <si>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</si>
  <si>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</si>
  <si>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</si>
  <si>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</si>
  <si>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</si>
  <si>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</si>
  <si>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</si>
  <si>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</si>
  <si>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</si>
  <si>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</si>
  <si>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</si>
  <si>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</si>
  <si>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</si>
  <si>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</si>
  <si>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</si>
  <si>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</si>
  <si>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</si>
  <si>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</si>
  <si>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</si>
  <si>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</si>
  <si>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</si>
  <si>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</si>
  <si>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</si>
  <si>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</si>
  <si>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</si>
  <si>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</si>
  <si>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</si>
  <si>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</si>
  <si>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</si>
  <si>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</si>
  <si>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</si>
  <si>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</si>
  <si>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</si>
  <si>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</si>
  <si>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</si>
  <si>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</si>
  <si>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</si>
  <si>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</si>
  <si>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</si>
  <si>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</si>
  <si>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</si>
  <si>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</si>
  <si>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</si>
  <si>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</si>
  <si>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</si>
  <si>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</si>
  <si>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</si>
  <si>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</si>
  <si>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</si>
  <si>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</si>
  <si>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</si>
  <si>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</si>
  <si>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</si>
  <si>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</si>
  <si>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</si>
  <si>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</si>
  <si>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</si>
  <si>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</si>
  <si>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</si>
  <si>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</si>
  <si>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</si>
  <si>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</si>
  <si>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</si>
  <si>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</si>
  <si>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</si>
  <si>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</si>
  <si>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</si>
  <si>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</si>
  <si>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</si>
  <si>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</si>
  <si>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</si>
  <si>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</si>
  <si>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</si>
  <si>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</si>
  <si>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</si>
  <si>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</si>
  <si>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</si>
  <si>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</si>
  <si>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</si>
  <si>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</si>
  <si>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</si>
  <si>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</si>
  <si>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</si>
  <si>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</si>
  <si>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</si>
  <si>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</si>
  <si>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</si>
  <si>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</si>
  <si>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</si>
  <si>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</si>
  <si>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</si>
  <si>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</si>
  <si>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</si>
  <si>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</si>
  <si>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</si>
  <si>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</si>
  <si>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</si>
  <si>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</si>
  <si>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</si>
  <si>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</si>
  <si>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</si>
  <si>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</si>
  <si>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</si>
  <si>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</si>
  <si>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</si>
  <si>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</si>
  <si>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</si>
  <si>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</si>
  <si>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</si>
  <si>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</si>
  <si>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</si>
  <si>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</si>
  <si>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</si>
  <si>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</si>
  <si>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</si>
  <si>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</si>
  <si>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</si>
  <si>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</si>
  <si>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</si>
  <si>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</si>
  <si>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</si>
  <si>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</si>
  <si>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</si>
  <si>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</si>
  <si>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</si>
  <si>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</si>
  <si>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</si>
  <si>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</si>
  <si>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</si>
  <si>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</si>
  <si>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</si>
  <si>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</si>
  <si>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</si>
  <si>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</si>
  <si>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</si>
  <si>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</si>
  <si>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</si>
  <si>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</si>
  <si>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</si>
  <si>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</si>
  <si>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</si>
  <si>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</si>
  <si>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</si>
  <si>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</si>
  <si>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</si>
  <si>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</si>
  <si>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</si>
  <si>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</si>
  <si>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</si>
  <si>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</si>
  <si>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</si>
  <si>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</si>
  <si>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</si>
  <si>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</si>
  <si>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</si>
  <si>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</si>
  <si>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</si>
  <si>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</si>
  <si>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</si>
  <si>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</si>
  <si>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</si>
  <si>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</si>
  <si>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</si>
  <si>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</si>
  <si>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</si>
  <si>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</si>
  <si>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</si>
  <si>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</si>
  <si>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</si>
  <si>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</si>
  <si>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</si>
  <si>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</si>
  <si>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</si>
  <si>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</si>
  <si>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</si>
  <si>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</si>
  <si>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</si>
  <si>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</si>
  <si>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</si>
  <si>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</si>
  <si>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</si>
  <si>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</si>
  <si>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</si>
  <si>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</si>
  <si>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</si>
  <si>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</si>
  <si>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</si>
  <si>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</si>
  <si>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</si>
  <si>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</si>
  <si>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</si>
  <si>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</si>
  <si>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</si>
  <si>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</si>
  <si>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</si>
  <si>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</si>
  <si>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</si>
  <si>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</si>
  <si>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</si>
  <si>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</si>
  <si>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</si>
  <si>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</si>
  <si>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</si>
  <si>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</si>
  <si>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</si>
  <si>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</si>
  <si>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</si>
  <si>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</si>
  <si>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</si>
  <si>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</si>
  <si>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</si>
  <si>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</si>
  <si>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</si>
  <si>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</si>
  <si>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</si>
  <si>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</si>
  <si>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</si>
  <si>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</si>
  <si>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</si>
  <si>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</si>
  <si>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</si>
  <si>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</si>
  <si>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</si>
  <si>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</si>
  <si>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</si>
  <si>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</si>
  <si>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</si>
  <si>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</si>
  <si>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</si>
  <si>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</si>
  <si>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</si>
  <si>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</si>
  <si>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</si>
  <si>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</si>
  <si>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</si>
  <si>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</si>
  <si>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</si>
  <si>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</si>
  <si>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</si>
  <si>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</si>
  <si>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</si>
  <si>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</si>
  <si>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</si>
  <si>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</si>
  <si>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</si>
  <si>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</si>
  <si>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</si>
  <si>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</si>
  <si>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</si>
  <si>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</si>
  <si>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</si>
  <si>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</si>
  <si>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</si>
  <si>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</si>
  <si>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</si>
  <si>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</si>
  <si>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</si>
  <si>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</si>
  <si>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</si>
  <si>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</si>
  <si>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</si>
  <si>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</si>
  <si>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</si>
  <si>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</si>
  <si>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</si>
  <si>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</si>
  <si>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</si>
  <si>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</si>
  <si>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</si>
  <si>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</si>
  <si>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</si>
  <si>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</si>
  <si>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</si>
  <si>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</si>
  <si>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</si>
  <si>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</si>
  <si>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</si>
  <si>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</si>
  <si>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</si>
  <si>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</si>
  <si>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</si>
  <si>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</si>
  <si>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</si>
  <si>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</si>
  <si>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</si>
  <si>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</si>
  <si>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</si>
  <si>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</si>
  <si>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</si>
  <si>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</si>
  <si>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</si>
  <si>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</si>
  <si>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</si>
  <si>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</si>
  <si>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</si>
  <si>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</si>
  <si>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</si>
  <si>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</si>
  <si>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</si>
  <si>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</si>
  <si>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</si>
  <si>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</si>
  <si>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</si>
  <si>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</si>
  <si>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</si>
  <si>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</si>
  <si>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</si>
  <si>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</si>
  <si>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</si>
  <si>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</si>
  <si>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</si>
  <si>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</si>
  <si>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</si>
  <si>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</si>
  <si>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</si>
  <si>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</si>
  <si>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</si>
  <si>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</si>
  <si>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</si>
  <si>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</si>
  <si>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</si>
  <si>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</si>
  <si>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</si>
  <si>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</si>
  <si>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</si>
  <si>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</si>
  <si>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</si>
  <si>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</si>
  <si>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</si>
  <si>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</si>
  <si>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</si>
  <si>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</si>
  <si>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</si>
  <si>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</si>
  <si>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</si>
  <si>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</si>
  <si>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</si>
  <si>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</si>
  <si>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</si>
  <si>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</si>
  <si>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</si>
  <si>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</si>
  <si>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</si>
  <si>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 xml:space="preserve">Average Donation 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</si>
  <si>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</si>
  <si>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</si>
  <si>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</si>
  <si>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</si>
  <si>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</si>
  <si>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</si>
  <si>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</si>
  <si>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</si>
  <si>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</si>
  <si>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</si>
  <si>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</si>
  <si>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</si>
  <si>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</si>
  <si>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</si>
  <si>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</si>
  <si>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</si>
  <si>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</si>
  <si>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</si>
  <si>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</si>
  <si>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</si>
  <si>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</si>
  <si>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</si>
  <si>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</si>
  <si>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</si>
  <si>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</si>
  <si>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</si>
  <si>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</si>
  <si>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</si>
  <si>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</si>
  <si>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</si>
  <si>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</si>
  <si>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</si>
  <si>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Be prepared</t>
  </si>
  <si>
    <t>Amount Pledged</t>
  </si>
  <si>
    <t>Average Donation</t>
  </si>
  <si>
    <t>Number of Backers</t>
  </si>
  <si>
    <t xml:space="preserve">Succsesful </t>
  </si>
  <si>
    <t>Failed</t>
  </si>
  <si>
    <t>Mean goal</t>
  </si>
  <si>
    <t>Median goal</t>
  </si>
  <si>
    <t>Mean Pledged</t>
  </si>
  <si>
    <t xml:space="preserve">Median Pledged </t>
  </si>
  <si>
    <t xml:space="preserve">Standard deviation of goal </t>
  </si>
  <si>
    <t xml:space="preserve">Upper Quartile of goal </t>
  </si>
  <si>
    <t xml:space="preserve">Lower Quartile of goal </t>
  </si>
  <si>
    <t>IQR of goal</t>
  </si>
  <si>
    <t>Goal</t>
  </si>
  <si>
    <t>Number successful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</si>
  <si>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</si>
  <si>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</si>
  <si>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</si>
  <si>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</si>
  <si>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</si>
  <si>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</si>
  <si>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 xml:space="preserve">Less Than 1000 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</si>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</sst>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Roboto"/>
    </font>
    <font>
      <sz val="12"/>
      <color rgb="FFA5030B"/>
      <name val="Calibri"/>
      <family val="2"/>
    </font>
    <font>
      <sz val="12"/>
      <name val="Calibri"/>
      <family val="2"/>
    </font>
    <font>
      <sz val="11"/>
      <color theme="1"/>
      <name val="Calibri"/>
      <family val="2"/>
      <scheme val="minor"/>
    </font>
    <font>
      <b/>
      <sz val="10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  <xf numFmtId="0" fontId="2" fillId="0" borderId="0" xfId="0" applyFont="1" applyAlignment="1">
      <alignment horizontal="left" vertical="center" wrapText="1" indent="1"/>
    </xf>
    <xf numFmtId="44" fontId="3" fillId="0" borderId="0" xfId="0" applyNumberFormat="1" applyFont="1"/>
    <xf numFmtId="44" fontId="4" fillId="0" borderId="0" xfId="0" applyNumberFormat="1" applyFont="1"/>
    <xf numFmtId="0" fontId="4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/>
    </xf>
    <xf numFmtId="0" fontId="6" fillId="0" borderId="0" xfId="0" applyFont="1" applyAlignment="1">
      <alignment horizontal="left" vertical="center" wrapText="1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6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1.xml"/><Relationship Id="rId1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38</c:v>
                </c:pt>
                <c:pt idx="1">
                  <c:v>42</c:v>
                </c:pt>
                <c:pt idx="2">
                  <c:v>57</c:v>
                </c:pt>
                <c:pt idx="3">
                  <c:v>65</c:v>
                </c:pt>
                <c:pt idx="4">
                  <c:v>60</c:v>
                </c:pt>
                <c:pt idx="5">
                  <c:v>63</c:v>
                </c:pt>
                <c:pt idx="6">
                  <c:v>62</c:v>
                </c:pt>
                <c:pt idx="7">
                  <c:v>50</c:v>
                </c:pt>
                <c:pt idx="8">
                  <c:v>45</c:v>
                </c:pt>
                <c:pt idx="9">
                  <c:v>37</c:v>
                </c:pt>
                <c:pt idx="10">
                  <c:v>48</c:v>
                </c:pt>
                <c:pt idx="11">
                  <c:v>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88-4F6D-A967-7CF91CDCF7A1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57</c:v>
                </c:pt>
                <c:pt idx="1">
                  <c:v>53</c:v>
                </c:pt>
                <c:pt idx="2">
                  <c:v>46</c:v>
                </c:pt>
                <c:pt idx="3">
                  <c:v>36</c:v>
                </c:pt>
                <c:pt idx="4">
                  <c:v>44</c:v>
                </c:pt>
                <c:pt idx="5">
                  <c:v>40</c:v>
                </c:pt>
                <c:pt idx="6">
                  <c:v>43</c:v>
                </c:pt>
                <c:pt idx="7">
                  <c:v>54</c:v>
                </c:pt>
                <c:pt idx="8">
                  <c:v>49</c:v>
                </c:pt>
                <c:pt idx="9">
                  <c:v>56</c:v>
                </c:pt>
                <c:pt idx="10">
                  <c:v>55</c:v>
                </c:pt>
                <c:pt idx="11">
                  <c:v>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88-4F6D-A967-7CF91CDCF7A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15</c:v>
                </c:pt>
                <c:pt idx="3">
                  <c:v>12</c:v>
                </c:pt>
                <c:pt idx="4">
                  <c:v>16</c:v>
                </c:pt>
                <c:pt idx="5">
                  <c:v>12</c:v>
                </c:pt>
                <c:pt idx="6">
                  <c:v>20</c:v>
                </c:pt>
                <c:pt idx="7">
                  <c:v>22</c:v>
                </c:pt>
                <c:pt idx="8">
                  <c:v>12</c:v>
                </c:pt>
                <c:pt idx="9">
                  <c:v>18</c:v>
                </c:pt>
                <c:pt idx="10">
                  <c:v>12</c:v>
                </c:pt>
                <c:pt idx="11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88-4F6D-A967-7CF91CDCF7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0337232"/>
        <c:axId val="720339152"/>
      </c:lineChart>
      <c:catAx>
        <c:axId val="72033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39152"/>
        <c:crosses val="autoZero"/>
        <c:auto val="1"/>
        <c:lblAlgn val="ctr"/>
        <c:lblOffset val="100"/>
        <c:noMultiLvlLbl val="0"/>
      </c:catAx>
      <c:valAx>
        <c:axId val="720339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33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Outcomes_vs_Goals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 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0.3987730061349693</c:v>
                </c:pt>
                <c:pt idx="1">
                  <c:v>0.620253164556962</c:v>
                </c:pt>
                <c:pt idx="2">
                  <c:v>0.45959595959595961</c:v>
                </c:pt>
                <c:pt idx="3">
                  <c:v>0.41304347826086957</c:v>
                </c:pt>
                <c:pt idx="4">
                  <c:v>0.39583333333333331</c:v>
                </c:pt>
                <c:pt idx="5">
                  <c:v>0.2857142857142857</c:v>
                </c:pt>
                <c:pt idx="6">
                  <c:v>0.3</c:v>
                </c:pt>
                <c:pt idx="7">
                  <c:v>0.42105263157894735</c:v>
                </c:pt>
                <c:pt idx="8">
                  <c:v>0.26666666666666666</c:v>
                </c:pt>
                <c:pt idx="9">
                  <c:v>0.27272727272727271</c:v>
                </c:pt>
                <c:pt idx="10">
                  <c:v>0.1111111111111111</c:v>
                </c:pt>
                <c:pt idx="11">
                  <c:v>2.2099447513812154E-2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5E-43D4-8B73-3857B9641350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 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0.44580777096114521</c:v>
                </c:pt>
                <c:pt idx="1">
                  <c:v>0.30696202531645572</c:v>
                </c:pt>
                <c:pt idx="2">
                  <c:v>0.41414141414141414</c:v>
                </c:pt>
                <c:pt idx="3">
                  <c:v>0.44565217391304346</c:v>
                </c:pt>
                <c:pt idx="4">
                  <c:v>0.54166666666666663</c:v>
                </c:pt>
                <c:pt idx="5">
                  <c:v>0.55102040816326525</c:v>
                </c:pt>
                <c:pt idx="6">
                  <c:v>0.45</c:v>
                </c:pt>
                <c:pt idx="7">
                  <c:v>0.36842105263157893</c:v>
                </c:pt>
                <c:pt idx="8">
                  <c:v>0.53333333333333333</c:v>
                </c:pt>
                <c:pt idx="9">
                  <c:v>0.45454545454545453</c:v>
                </c:pt>
                <c:pt idx="10">
                  <c:v>0.66666666666666663</c:v>
                </c:pt>
                <c:pt idx="11">
                  <c:v>0.65745856353591159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5E-43D4-8B73-3857B9641350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 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0.15541922290388549</c:v>
                </c:pt>
                <c:pt idx="1">
                  <c:v>7.2784810126582278E-2</c:v>
                </c:pt>
                <c:pt idx="2">
                  <c:v>0.12626262626262627</c:v>
                </c:pt>
                <c:pt idx="3">
                  <c:v>0.14130434782608695</c:v>
                </c:pt>
                <c:pt idx="4">
                  <c:v>6.25E-2</c:v>
                </c:pt>
                <c:pt idx="5">
                  <c:v>0.16326530612244897</c:v>
                </c:pt>
                <c:pt idx="6">
                  <c:v>0.25</c:v>
                </c:pt>
                <c:pt idx="7">
                  <c:v>0.21052631578947367</c:v>
                </c:pt>
                <c:pt idx="8">
                  <c:v>0.2</c:v>
                </c:pt>
                <c:pt idx="9">
                  <c:v>0.27272727272727271</c:v>
                </c:pt>
                <c:pt idx="10">
                  <c:v>0.22222222222222221</c:v>
                </c:pt>
                <c:pt idx="11">
                  <c:v>0.32044198895027626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5E-43D4-8B73-3857B96413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7285816"/>
        <c:axId val="616587664"/>
      </c:lineChart>
      <c:catAx>
        <c:axId val="467285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6587664"/>
        <c:crosses val="autoZero"/>
        <c:auto val="1"/>
        <c:lblAlgn val="ctr"/>
        <c:lblOffset val="100"/>
        <c:noMultiLvlLbl val="0"/>
      </c:catAx>
      <c:valAx>
        <c:axId val="61658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285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Unsuccesful</a:t>
            </a:r>
            <a:r>
              <a:rPr lang="en-US" baseline="0"/>
              <a:t> Kickstarters </a:t>
            </a:r>
            <a:endParaRPr lang="en-US"/>
          </a:p>
        </c:rich>
      </c:tx>
      <c:layout>
        <c:manualLayout>
          <c:xMode val="edge"/>
          <c:yMode val="edge"/>
          <c:x val="0.3110410298969698"/>
          <c:y val="0.12295858850976961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'!$A$6:$A$30</c:f>
              <c:strCache>
                <c:ptCount val="24"/>
                <c:pt idx="0">
                  <c:v>film &amp; video/animation</c:v>
                </c:pt>
                <c:pt idx="1">
                  <c:v>film &amp; video/drama</c:v>
                </c:pt>
                <c:pt idx="2">
                  <c:v>food/food trucks</c:v>
                </c:pt>
                <c:pt idx="3">
                  <c:v>food/restaurants</c:v>
                </c:pt>
                <c:pt idx="4">
                  <c:v>games/mobile games</c:v>
                </c:pt>
                <c:pt idx="5">
                  <c:v>games/video games</c:v>
                </c:pt>
                <c:pt idx="6">
                  <c:v>music/faith</c:v>
                </c:pt>
                <c:pt idx="7">
                  <c:v>music/indie rock</c:v>
                </c:pt>
                <c:pt idx="8">
                  <c:v>music/jazz</c:v>
                </c:pt>
                <c:pt idx="9">
                  <c:v>photography/nature</c:v>
                </c:pt>
                <c:pt idx="10">
                  <c:v>photography/people</c:v>
                </c:pt>
                <c:pt idx="11">
                  <c:v>photography/photobooks</c:v>
                </c:pt>
                <c:pt idx="12">
                  <c:v>photography/places</c:v>
                </c:pt>
                <c:pt idx="13">
                  <c:v>publishing/children's books</c:v>
                </c:pt>
                <c:pt idx="14">
                  <c:v>publishing/fiction</c:v>
                </c:pt>
                <c:pt idx="15">
                  <c:v>publishing/translations</c:v>
                </c:pt>
                <c:pt idx="16">
                  <c:v>technology/gadgets</c:v>
                </c:pt>
                <c:pt idx="17">
                  <c:v>technology/makerspaces</c:v>
                </c:pt>
                <c:pt idx="18">
                  <c:v>technology/space exploration</c:v>
                </c:pt>
                <c:pt idx="19">
                  <c:v>technology/wearables</c:v>
                </c:pt>
                <c:pt idx="20">
                  <c:v>technology/web</c:v>
                </c:pt>
                <c:pt idx="21">
                  <c:v>theater/musical</c:v>
                </c:pt>
                <c:pt idx="22">
                  <c:v>theater/plays</c:v>
                </c:pt>
                <c:pt idx="23">
                  <c:v>theater/spaces</c:v>
                </c:pt>
              </c:strCache>
            </c:strRef>
          </c:cat>
          <c:val>
            <c:numRef>
              <c:f>'Pivot table '!$B$6:$B$30</c:f>
              <c:numCache>
                <c:formatCode>General</c:formatCode>
                <c:ptCount val="24"/>
                <c:pt idx="0">
                  <c:v>78</c:v>
                </c:pt>
                <c:pt idx="1">
                  <c:v>52</c:v>
                </c:pt>
                <c:pt idx="2">
                  <c:v>101</c:v>
                </c:pt>
                <c:pt idx="3">
                  <c:v>14</c:v>
                </c:pt>
                <c:pt idx="4">
                  <c:v>23</c:v>
                </c:pt>
                <c:pt idx="5">
                  <c:v>73</c:v>
                </c:pt>
                <c:pt idx="6">
                  <c:v>37</c:v>
                </c:pt>
                <c:pt idx="7">
                  <c:v>20</c:v>
                </c:pt>
                <c:pt idx="8">
                  <c:v>53</c:v>
                </c:pt>
                <c:pt idx="9">
                  <c:v>14</c:v>
                </c:pt>
                <c:pt idx="10">
                  <c:v>11</c:v>
                </c:pt>
                <c:pt idx="11">
                  <c:v>34</c:v>
                </c:pt>
                <c:pt idx="12">
                  <c:v>13</c:v>
                </c:pt>
                <c:pt idx="13">
                  <c:v>32</c:v>
                </c:pt>
                <c:pt idx="14">
                  <c:v>34</c:v>
                </c:pt>
                <c:pt idx="15">
                  <c:v>21</c:v>
                </c:pt>
                <c:pt idx="16">
                  <c:v>13</c:v>
                </c:pt>
                <c:pt idx="17">
                  <c:v>7</c:v>
                </c:pt>
                <c:pt idx="18">
                  <c:v>1</c:v>
                </c:pt>
                <c:pt idx="19">
                  <c:v>81</c:v>
                </c:pt>
                <c:pt idx="20">
                  <c:v>36</c:v>
                </c:pt>
                <c:pt idx="21">
                  <c:v>40</c:v>
                </c:pt>
                <c:pt idx="22">
                  <c:v>250</c:v>
                </c:pt>
                <c:pt idx="23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F3-4016-80E6-D5BF701CB3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424336"/>
        <c:axId val="660424976"/>
      </c:barChart>
      <c:catAx>
        <c:axId val="66042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424976"/>
        <c:crosses val="autoZero"/>
        <c:auto val="1"/>
        <c:lblAlgn val="ctr"/>
        <c:lblOffset val="100"/>
        <c:noMultiLvlLbl val="0"/>
      </c:catAx>
      <c:valAx>
        <c:axId val="6604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42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3-4769-AE82-E6D41DF9CE6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3-4769-AE82-E6D41DF9CE6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3-4769-AE82-E6D41DF9CE6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903-4769-AE82-E6D41DF9C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1737784"/>
        <c:axId val="641741304"/>
      </c:barChart>
      <c:catAx>
        <c:axId val="641737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41304"/>
        <c:crosses val="autoZero"/>
        <c:auto val="1"/>
        <c:lblAlgn val="ctr"/>
        <c:lblOffset val="100"/>
        <c:noMultiLvlLbl val="0"/>
      </c:catAx>
      <c:valAx>
        <c:axId val="641741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737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[Kickstarter_Challenge.xlsx]Line Chart by year!PivotTable5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by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'Line Chart 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Chart by year'!$B$6:$B$22</c:f>
              <c:numCache>
                <c:formatCode>General</c:formatCode>
                <c:ptCount val="12"/>
                <c:pt idx="0">
                  <c:v>18</c:v>
                </c:pt>
                <c:pt idx="1">
                  <c:v>13</c:v>
                </c:pt>
                <c:pt idx="2">
                  <c:v>12</c:v>
                </c:pt>
                <c:pt idx="3">
                  <c:v>16</c:v>
                </c:pt>
                <c:pt idx="4">
                  <c:v>14</c:v>
                </c:pt>
                <c:pt idx="5">
                  <c:v>13</c:v>
                </c:pt>
                <c:pt idx="6">
                  <c:v>26</c:v>
                </c:pt>
                <c:pt idx="7">
                  <c:v>21</c:v>
                </c:pt>
                <c:pt idx="8">
                  <c:v>9</c:v>
                </c:pt>
                <c:pt idx="9">
                  <c:v>13</c:v>
                </c:pt>
                <c:pt idx="10">
                  <c:v>19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C-4496-A158-501380AE265E}"/>
            </c:ext>
          </c:extLst>
        </c:ser>
        <c:ser>
          <c:idx val="1"/>
          <c:order val="1"/>
          <c:tx>
            <c:strRef>
              <c:f>'Line Chart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'Line Chart 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Chart by year'!$C$6:$C$22</c:f>
              <c:numCache>
                <c:formatCode>General</c:formatCode>
                <c:ptCount val="12"/>
                <c:pt idx="0">
                  <c:v>64</c:v>
                </c:pt>
                <c:pt idx="1">
                  <c:v>36</c:v>
                </c:pt>
                <c:pt idx="2">
                  <c:v>45</c:v>
                </c:pt>
                <c:pt idx="3">
                  <c:v>36</c:v>
                </c:pt>
                <c:pt idx="4">
                  <c:v>37</c:v>
                </c:pt>
                <c:pt idx="5">
                  <c:v>49</c:v>
                </c:pt>
                <c:pt idx="6">
                  <c:v>56</c:v>
                </c:pt>
                <c:pt idx="7">
                  <c:v>47</c:v>
                </c:pt>
                <c:pt idx="8">
                  <c:v>56</c:v>
                </c:pt>
                <c:pt idx="9">
                  <c:v>53</c:v>
                </c:pt>
                <c:pt idx="10">
                  <c:v>52</c:v>
                </c:pt>
                <c:pt idx="11">
                  <c:v>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C-4496-A158-501380AE265E}"/>
            </c:ext>
          </c:extLst>
        </c:ser>
        <c:ser>
          <c:idx val="2"/>
          <c:order val="2"/>
          <c:tx>
            <c:strRef>
              <c:f>'Line Chart by year'!$D$4:$D$5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'Line Chart by year'!$A$6:$A$22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'Line Chart by year'!$D$6:$D$22</c:f>
              <c:numCache>
                <c:formatCode>General</c:formatCode>
                <c:ptCount val="12"/>
                <c:pt idx="0">
                  <c:v>52</c:v>
                </c:pt>
                <c:pt idx="1">
                  <c:v>57</c:v>
                </c:pt>
                <c:pt idx="2">
                  <c:v>66</c:v>
                </c:pt>
                <c:pt idx="3">
                  <c:v>54</c:v>
                </c:pt>
                <c:pt idx="4">
                  <c:v>60</c:v>
                </c:pt>
                <c:pt idx="5">
                  <c:v>62</c:v>
                </c:pt>
                <c:pt idx="6">
                  <c:v>61</c:v>
                </c:pt>
                <c:pt idx="7">
                  <c:v>34</c:v>
                </c:pt>
                <c:pt idx="8">
                  <c:v>36</c:v>
                </c:pt>
                <c:pt idx="9">
                  <c:v>54</c:v>
                </c:pt>
                <c:pt idx="10">
                  <c:v>58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C-4496-A158-501380AE2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8232504"/>
        <c:axId val="588233144"/>
      </c:lineChart>
      <c:catAx>
        <c:axId val="588232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33144"/>
        <c:crosses val="autoZero"/>
        <c:auto val="1"/>
        <c:lblAlgn val="ctr"/>
        <c:lblOffset val="100"/>
        <c:noMultiLvlLbl val="0"/>
      </c:catAx>
      <c:valAx>
        <c:axId val="58823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232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337C364-377A-4A37-AD2C-C35A853E32E0}">
  <sheetPr codeName="Chart11"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B19E29-62E6-4796-8D99-A8FF0AE2DDD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593724</xdr:colOff>
      <xdr:row>1</xdr:row>
      <xdr:rowOff>41274</xdr:rowOff>
    </xdr:from>
    <xdr:to>
      <xdr:col>20</xdr:col>
      <xdr:colOff>400049</xdr:colOff>
      <xdr:row>24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DDE7F6-1C92-4FBC-8BD2-B53C6933C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30</xdr:row>
      <xdr:rowOff>41275</xdr:rowOff>
    </xdr:from>
    <xdr:to>
      <xdr:col>7</xdr:col>
      <xdr:colOff>215900</xdr:colOff>
      <xdr:row>45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51E46-8737-4046-90F0-3D054BE71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605971</xdr:colOff>
      <xdr:row>3</xdr:row>
      <xdr:rowOff>21318</xdr:rowOff>
    </xdr:from>
    <xdr:to>
      <xdr:col>15</xdr:col>
      <xdr:colOff>306615</xdr:colOff>
      <xdr:row>18</xdr:row>
      <xdr:rowOff>4990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8EC7B5-9A7E-48A6-8B68-E15B4DD6E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2</xdr:row>
      <xdr:rowOff>180975</xdr:rowOff>
    </xdr:from>
    <xdr:to>
      <xdr:col>13</xdr:col>
      <xdr:colOff>584200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9923FA-2196-4047-B9CC-5C98E945B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roth" refreshedDate="44546.58846550926" createdVersion="7" refreshedVersion="7" minRefreshableVersion="3" recordCount="4114" xr:uid="{7B29FBD9-7EC7-4653-9DEA-12F87591C26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3304"/>
    </cacheField>
    <cacheField name="Parent Category" numFmtId="0">
      <sharedItems containsBlank="1" count="2">
        <s v="theater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roth" refreshedDate="44546.607979629633" createdVersion="7" refreshedVersion="7" minRefreshableVersion="3" recordCount="4114" xr:uid="{C9F6AC1E-80B1-4921-8AF0-920192418FB8}">
  <cacheSource type="worksheet">
    <worksheetSource ref="A1:O4115" sheet="Kickstarter"/>
  </cacheSource>
  <cacheFields count="1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 " numFmtId="0">
      <sharedItems containsSemiMixedTypes="0" containsString="0" containsNumber="1" containsInteger="1" minValue="0" maxValue="22603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roth" refreshedDate="44546.630058796298" createdVersion="7" refreshedVersion="7" minRefreshableVersion="3" recordCount="4114" xr:uid="{88EC0C43-83B0-452E-A088-430EC32045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3304"/>
    </cacheField>
    <cacheField name="Parent Category" numFmtId="0">
      <sharedItems containsBlank="1" count="2"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roth" refreshedDate="44564.56679837963" createdVersion="7" refreshedVersion="7" minRefreshableVersion="3" recordCount="4114" xr:uid="{93E511AB-9C8D-4FB1-9A68-DEFBA818FC5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 " numFmtId="0">
      <sharedItems containsMixedTypes="1" containsNumber="1" minValue="0" maxValue="3304"/>
    </cacheField>
    <cacheField name="Parent Category" numFmtId="0">
      <sharedItems containsBlank="1" count="2">
        <s v="theater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plays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plays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play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plays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plays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plays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play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plays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plays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play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plays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play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plays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plays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play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spaces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spac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space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spaces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space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space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space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space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spac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spaces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space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space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space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space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space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space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space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spaces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space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play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play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play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play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play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play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play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play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play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play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play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play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play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play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play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play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play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play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play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play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play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play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play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play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play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play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play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play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play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play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play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plays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plays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plays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plays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plays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plays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plays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plays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play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plays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plays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plays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plays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play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play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plays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plays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plays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plays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plays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plays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plays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plays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plays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plays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play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plays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plays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plays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plays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plays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plays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plays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plays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plays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plays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plays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play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plays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plays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plays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plays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plays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plays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plays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plays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plays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plays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musical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musical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musical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musical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musical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musical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musical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musical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musical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musical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musical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musical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musical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musical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musical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musical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musical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musical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spaces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space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spaces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spaces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spaces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spaces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spaces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spaces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spaces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space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spaces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spaces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spaces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spaces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spaces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spaces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spaces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spaces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spaces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space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play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play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play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plays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play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play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play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play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play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plays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play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play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play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plays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plays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space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spaces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spaces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space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spaces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spac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spac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space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space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space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spaces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spac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spac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spaces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space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spaces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spaces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spac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spac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space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spaces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spac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spac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space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space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spaces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space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spac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spaces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spaces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space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spaces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space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space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spaces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space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space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spac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space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spaces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space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spaces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spac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spaces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space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spaces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spaces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spaces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spac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space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spaces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space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spaces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spaces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space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spaces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spaces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spaces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spac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spaces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space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space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spaces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spaces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spaces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space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spaces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spac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spaces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spaces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space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spaces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spaces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space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spaces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spaces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spaces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spac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space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spac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spac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spaces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spaces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space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spaces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space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space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spaces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space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spaces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spaces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spaces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spaces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space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space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space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space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spaces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spac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space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space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space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spaces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space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spaces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space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space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spaces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space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spaces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spaces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spaces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space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space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spaces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space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spaces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spac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space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space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spac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spaces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spaces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space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space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spaces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spaces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spaces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space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spaces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space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space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space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plays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play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plays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plays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plays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play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play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plays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plays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plays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plays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plays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play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play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plays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plays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plays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plays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plays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plays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plays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plays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play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plays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plays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plays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plays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plays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plays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plays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play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plays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plays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play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plays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plays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plays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plays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plays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plays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plays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plays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plays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plays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play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play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plays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musical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musical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musical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musical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musical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musical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musical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musical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musical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musical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musical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musical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musical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musical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musical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musical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musical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musical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musical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plays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plays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plays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plays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plays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plays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plays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plays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plays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plays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plays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plays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play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play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plays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play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plays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plays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plays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plays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plays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plays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plays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plays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play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plays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play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plays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plays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0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0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0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0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0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0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0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0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0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0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0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0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0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0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0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0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0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0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0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0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0"/>
    <s v="plays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0"/>
    <s v="plays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0"/>
    <s v="plays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0"/>
    <s v="plays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0"/>
    <s v="play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0"/>
    <s v="plays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0"/>
    <s v="plays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0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0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0"/>
    <s v="play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0"/>
    <s v="plays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0"/>
    <s v="plays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0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0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0"/>
    <s v="plays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0"/>
    <s v="plays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0"/>
    <s v="play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0"/>
    <s v="plays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0"/>
    <s v="plays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0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0"/>
    <s v="play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0"/>
    <s v="plays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0"/>
    <s v="plays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0"/>
    <s v="plays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0"/>
    <s v="plays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0"/>
    <s v="plays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0"/>
    <s v="plays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0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0"/>
    <s v="plays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0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0"/>
    <s v="play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0"/>
    <s v="plays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0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0"/>
    <s v="play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0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0"/>
    <s v="plays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0"/>
    <s v="plays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0"/>
    <s v="plays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0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0"/>
    <s v="plays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0"/>
    <s v="plays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0"/>
    <s v="plays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0"/>
    <s v="plays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0"/>
    <s v="plays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0"/>
    <s v="plays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0"/>
    <s v="plays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0"/>
    <s v="plays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0"/>
    <s v="plays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0"/>
    <s v="plays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0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0"/>
    <s v="plays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0"/>
    <s v="plays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0"/>
    <s v="plays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0"/>
    <s v="plays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0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0"/>
    <s v="plays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0"/>
    <s v="plays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0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0"/>
    <s v="plays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0"/>
    <s v="plays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0"/>
    <s v="plays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0"/>
    <s v="plays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0"/>
    <s v="play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0"/>
    <s v="plays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0"/>
    <s v="play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0"/>
    <s v="plays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0"/>
    <s v="plays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0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0"/>
    <s v="plays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0"/>
    <s v="plays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0"/>
    <s v="plays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0"/>
    <s v="plays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0"/>
    <s v="play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0"/>
    <s v="plays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0"/>
    <s v="plays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0"/>
    <s v="plays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0"/>
    <s v="plays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0"/>
    <s v="plays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0"/>
    <s v="plays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0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0"/>
    <s v="plays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0"/>
    <s v="plays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0"/>
    <s v="plays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0"/>
    <s v="plays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0"/>
    <s v="plays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0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0"/>
    <s v="plays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0"/>
    <s v="plays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0"/>
    <s v="plays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0"/>
    <s v="plays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0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0"/>
    <s v="plays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0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0"/>
    <s v="plays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0"/>
    <s v="plays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0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0"/>
    <s v="plays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0"/>
    <s v="plays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0"/>
    <s v="plays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0"/>
    <s v="plays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0"/>
    <s v="play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0"/>
    <s v="play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0"/>
    <s v="play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0"/>
    <s v="play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0"/>
    <s v="play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0"/>
    <s v="play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0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0"/>
    <s v="play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0"/>
    <s v="play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0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0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0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0"/>
    <s v="play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0"/>
    <s v="play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0"/>
    <s v="play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0"/>
    <s v="play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0"/>
    <s v="play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0"/>
    <s v="play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0"/>
    <s v="play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0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0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0"/>
    <s v="play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0"/>
    <s v="play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0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0"/>
    <s v="play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0"/>
    <s v="play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0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0"/>
    <s v="play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0"/>
    <s v="play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0"/>
    <s v="play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0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0"/>
    <s v="play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0"/>
    <s v="play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0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0"/>
    <s v="play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0"/>
    <s v="play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0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0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0"/>
    <s v="play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0"/>
    <s v="play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0"/>
    <s v="play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0"/>
    <s v="play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0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0"/>
    <s v="play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0"/>
    <s v="play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0"/>
    <s v="play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0"/>
    <s v="play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0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0"/>
    <s v="play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0"/>
    <s v="play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0"/>
    <s v="play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0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0"/>
    <s v="play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0"/>
    <s v="play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0"/>
    <s v="play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0"/>
    <s v="play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0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0"/>
    <s v="play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0"/>
    <s v="play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0"/>
    <s v="play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0"/>
    <s v="play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0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0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0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0"/>
    <s v="play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0"/>
    <s v="play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0"/>
    <s v="play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0"/>
    <s v="play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0"/>
    <s v="play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0"/>
    <s v="play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0"/>
    <s v="play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0"/>
    <s v="play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0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0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0"/>
    <s v="play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0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0"/>
    <s v="play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0"/>
    <s v="play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0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0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0"/>
    <s v="plays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0"/>
    <s v="play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0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0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0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0"/>
    <s v="play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0"/>
    <s v="play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0"/>
    <s v="play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0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0"/>
    <s v="plays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0"/>
    <s v="play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0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0"/>
    <s v="play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0"/>
    <s v="plays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0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0"/>
    <s v="plays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0"/>
    <s v="play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0"/>
    <s v="play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0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0"/>
    <s v="play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0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0"/>
    <s v="plays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0"/>
    <s v="plays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0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0"/>
    <s v="play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0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0"/>
    <s v="plays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0"/>
    <s v="plays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0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0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0"/>
    <s v="play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0"/>
    <s v="play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0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0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0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0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0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0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0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0"/>
    <s v="play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0"/>
    <s v="play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0"/>
    <s v="plays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0"/>
    <s v="plays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0"/>
    <s v="plays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0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0"/>
    <s v="plays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0"/>
    <s v="play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0"/>
    <s v="plays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0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0"/>
    <s v="plays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0"/>
    <s v="plays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0"/>
    <s v="play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0"/>
    <s v="play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0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0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0"/>
    <s v="play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0"/>
    <s v="play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0"/>
    <s v="plays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0"/>
    <s v="plays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0"/>
    <s v="plays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0"/>
    <s v="play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0"/>
    <s v="play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0"/>
    <s v="plays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0"/>
    <s v="plays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0"/>
    <s v="play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0"/>
    <s v="plays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0"/>
    <s v="play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0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0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0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0"/>
    <s v="play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0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0"/>
    <s v="plays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0"/>
    <s v="play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0"/>
    <s v="play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0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0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0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0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0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0"/>
    <s v="play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0"/>
    <s v="plays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0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0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0"/>
    <s v="plays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0"/>
    <s v="plays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0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0"/>
    <s v="plays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0"/>
    <s v="plays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0"/>
    <s v="plays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0"/>
    <s v="plays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0"/>
    <s v="plays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0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0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0"/>
    <s v="plays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0"/>
    <s v="play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0"/>
    <s v="plays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0"/>
    <s v="plays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0"/>
    <s v="plays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0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0"/>
    <s v="plays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0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0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0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0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0"/>
    <s v="plays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0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0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0"/>
    <s v="play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0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0"/>
    <s v="play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0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0"/>
    <s v="plays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0"/>
    <s v="plays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0"/>
    <s v="plays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0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0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0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0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0"/>
    <s v="plays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0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0"/>
    <s v="plays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0"/>
    <s v="play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0"/>
    <s v="plays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0"/>
    <s v="plays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0"/>
    <s v="play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0"/>
    <s v="plays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0"/>
    <s v="plays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0"/>
    <s v="plays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0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0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0"/>
    <s v="plays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0"/>
    <s v="plays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0"/>
    <s v="play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0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0"/>
    <s v="plays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0"/>
    <s v="plays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0"/>
    <s v="play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0"/>
    <s v="play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0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0"/>
    <s v="play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0"/>
    <s v="plays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0"/>
    <s v="play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0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0"/>
    <s v="plays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0"/>
    <s v="plays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0"/>
    <s v="plays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0"/>
    <s v="plays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0"/>
    <s v="plays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0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0"/>
    <s v="plays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0"/>
    <s v="play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0"/>
    <s v="plays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0"/>
    <s v="play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0"/>
    <s v="plays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0"/>
    <s v="play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0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0"/>
    <s v="plays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0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0"/>
    <s v="plays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0"/>
    <s v="plays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0"/>
    <s v="play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0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0"/>
    <s v="plays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0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0"/>
    <s v="play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0"/>
    <s v="plays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0"/>
    <s v="play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0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0"/>
    <s v="plays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0"/>
    <s v="play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0"/>
    <s v="play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0"/>
    <s v="plays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0"/>
    <s v="play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0"/>
    <s v="plays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0"/>
    <s v="plays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0"/>
    <s v="plays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0"/>
    <s v="plays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0"/>
    <s v="play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0"/>
    <s v="plays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0"/>
    <s v="plays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0"/>
    <s v="plays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0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0"/>
    <s v="plays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0"/>
    <s v="play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0"/>
    <s v="plays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0"/>
    <s v="plays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0"/>
    <s v="musical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0"/>
    <s v="musical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0"/>
    <s v="musical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0"/>
    <s v="musical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0"/>
    <s v="musical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0"/>
    <s v="musical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0"/>
    <s v="musical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0"/>
    <s v="musical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0"/>
    <s v="musical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0"/>
    <s v="musical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0"/>
    <s v="musical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0"/>
    <s v="musical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0"/>
    <s v="musical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0"/>
    <s v="musical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0"/>
    <s v="musical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0"/>
    <s v="musical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0"/>
    <s v="musical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0"/>
    <s v="musical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0"/>
    <s v="musical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0"/>
    <s v="musical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0"/>
    <s v="plays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0"/>
    <s v="plays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0"/>
    <s v="play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0"/>
    <s v="plays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0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0"/>
    <s v="plays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0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0"/>
    <s v="plays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0"/>
    <s v="plays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0"/>
    <s v="plays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0"/>
    <s v="plays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0"/>
    <s v="plays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0"/>
    <s v="play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0"/>
    <s v="play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0"/>
    <s v="play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0"/>
    <s v="play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0"/>
    <s v="play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0"/>
    <s v="play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0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0"/>
    <s v="play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0"/>
    <s v="play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0"/>
    <s v="play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0"/>
    <s v="play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0"/>
    <s v="play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0"/>
    <s v="play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0"/>
    <s v="play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0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0"/>
    <s v="play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0"/>
    <s v="play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0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0"/>
    <s v="play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0"/>
    <s v="play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0"/>
    <s v="play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0"/>
    <s v="play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0"/>
    <s v="play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0"/>
    <s v="play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0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0"/>
    <s v="play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0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0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0"/>
    <s v="play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0"/>
    <s v="play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0"/>
    <s v="play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0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0"/>
    <s v="play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0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0"/>
    <s v="play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0"/>
    <s v="play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0"/>
    <s v="play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0"/>
    <s v="play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0"/>
    <s v="play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0"/>
    <s v="play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0"/>
    <s v="play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0"/>
    <s v="play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0"/>
    <s v="play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0"/>
    <s v="play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0"/>
    <s v="play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0"/>
    <s v="play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0"/>
    <s v="play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0"/>
    <s v="play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0"/>
    <s v="play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0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0"/>
    <s v="play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0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0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0"/>
    <s v="play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0"/>
    <s v="play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0"/>
    <s v="play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0"/>
    <s v="play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0"/>
    <s v="play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0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0"/>
    <s v="play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0"/>
    <s v="play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0"/>
    <s v="play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0"/>
    <s v="play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0"/>
    <s v="play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0"/>
    <s v="play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0"/>
    <s v="play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0"/>
    <s v="play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0"/>
    <s v="play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0"/>
    <s v="play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0"/>
    <s v="play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0"/>
    <s v="play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0"/>
    <s v="play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0"/>
    <s v="play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0"/>
    <s v="play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0"/>
    <s v="play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0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0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0"/>
    <s v="play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0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0"/>
    <s v="play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0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0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0"/>
    <s v="play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0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0"/>
    <s v="play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0"/>
    <s v="plays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0"/>
    <s v="plays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0"/>
    <s v="plays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0"/>
    <s v="musical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0"/>
    <s v="musical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0"/>
    <s v="musical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0"/>
    <s v="musical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0"/>
    <s v="musical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0"/>
    <s v="musical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0"/>
    <s v="music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0"/>
    <s v="musical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0"/>
    <s v="music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0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0"/>
    <s v="musical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0"/>
    <s v="musical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0"/>
    <s v="musical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0"/>
    <s v="musical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0"/>
    <s v="music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0"/>
    <s v="musical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0"/>
    <s v="musical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0"/>
    <s v="musical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0"/>
    <s v="musical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0"/>
    <s v="musical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0"/>
    <s v="musical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0"/>
    <s v="musical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0"/>
    <s v="musical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0"/>
    <s v="musical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0"/>
    <s v="musical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0"/>
    <s v="musical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0"/>
    <s v="musical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0"/>
    <s v="musical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0"/>
    <s v="musical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0"/>
    <s v="musical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0"/>
    <s v="musical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0"/>
    <s v="musical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0"/>
    <s v="musical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0"/>
    <s v="musical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0"/>
    <s v="musical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0"/>
    <s v="musical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0"/>
    <s v="musical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0"/>
    <s v="musical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0"/>
    <s v="musical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0"/>
    <s v="musical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0"/>
    <s v="musical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0"/>
    <s v="musical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0"/>
    <s v="musical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0"/>
    <s v="musical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0"/>
    <s v="musical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0"/>
    <s v="musical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0"/>
    <s v="musical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0"/>
    <s v="musical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0"/>
    <s v="musical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0"/>
    <s v="musical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0"/>
    <s v="musical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0"/>
    <s v="musical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0"/>
    <s v="musical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0"/>
    <s v="musical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0"/>
    <s v="musical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0"/>
    <s v="musical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0"/>
    <s v="musical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0"/>
    <s v="musical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0"/>
    <s v="musical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0"/>
    <s v="musical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0"/>
    <s v="play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0"/>
    <s v="play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0"/>
    <s v="play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0"/>
    <s v="play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0"/>
    <s v="play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0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0"/>
    <s v="play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0"/>
    <s v="play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0"/>
    <s v="play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0"/>
    <s v="play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0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0"/>
    <s v="play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0"/>
    <s v="play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0"/>
    <s v="play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0"/>
    <s v="play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0"/>
    <s v="play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0"/>
    <s v="play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0"/>
    <s v="play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0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0"/>
    <s v="play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0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0"/>
    <s v="play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0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0"/>
    <s v="play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0"/>
    <s v="play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0"/>
    <s v="play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0"/>
    <s v="play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0"/>
    <s v="play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0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0"/>
    <s v="play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0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0"/>
    <s v="play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0"/>
    <s v="play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0"/>
    <s v="play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0"/>
    <s v="play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0"/>
    <s v="play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0"/>
    <s v="play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0"/>
    <s v="play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0"/>
    <s v="play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0"/>
    <s v="play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0"/>
    <s v="play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0"/>
    <s v="play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0"/>
    <s v="play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0"/>
    <s v="play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0"/>
    <s v="play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0"/>
    <s v="play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0"/>
    <s v="play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0"/>
    <s v="play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0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0"/>
    <s v="play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0"/>
    <s v="play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0"/>
    <s v="play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0"/>
    <s v="play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0"/>
    <s v="play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0"/>
    <s v="play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0"/>
    <s v="play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0"/>
    <s v="play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0"/>
    <s v="play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0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0"/>
    <s v="play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0"/>
    <s v="musical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0"/>
    <s v="musical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0"/>
    <s v="musical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0"/>
    <s v="musical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0"/>
    <s v="musical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0"/>
    <s v="musical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0"/>
    <s v="musical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0"/>
    <s v="musical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0"/>
    <s v="musical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0"/>
    <s v="musical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0"/>
    <s v="musical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0"/>
    <s v="musical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0"/>
    <s v="musical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0"/>
    <s v="musical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0"/>
    <s v="musical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0"/>
    <s v="musical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0"/>
    <s v="musical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0"/>
    <s v="musical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0"/>
    <s v="musical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0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0"/>
    <s v="play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0"/>
    <s v="play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0"/>
    <s v="play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0"/>
    <s v="play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0"/>
    <s v="play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0"/>
    <s v="play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0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0"/>
    <s v="play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0"/>
    <s v="play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0"/>
    <s v="play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0"/>
    <s v="play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0"/>
    <s v="play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0"/>
    <s v="play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0"/>
    <s v="play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0"/>
    <s v="play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0"/>
    <s v="play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0"/>
    <s v="play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0"/>
    <s v="play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0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0"/>
    <s v="play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0"/>
    <s v="play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0"/>
    <s v="play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0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0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0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0"/>
    <s v="play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0"/>
    <s v="play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0"/>
    <s v="play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0"/>
    <s v="play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0"/>
    <s v="play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0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0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0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0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0"/>
    <s v="play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0"/>
    <s v="play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0"/>
    <s v="play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0"/>
    <s v="play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0"/>
    <s v="play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0"/>
    <s v="play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0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0"/>
    <s v="play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0"/>
    <s v="play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0"/>
    <s v="play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0"/>
    <s v="play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0"/>
    <s v="play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0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0"/>
    <s v="play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0"/>
    <s v="play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0"/>
    <s v="play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0"/>
    <s v="play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0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0"/>
    <s v="play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0"/>
    <s v="play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0"/>
    <s v="play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0"/>
    <s v="play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0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0"/>
    <s v="play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0"/>
    <s v="plays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0"/>
    <s v="play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0"/>
    <s v="play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0"/>
    <s v="play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0"/>
    <s v="plays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0"/>
    <s v="plays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0"/>
    <s v="plays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0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0"/>
    <s v="plays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0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0"/>
    <s v="plays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0"/>
    <s v="plays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0"/>
    <s v="play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0"/>
    <s v="plays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0"/>
    <s v="play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0"/>
    <s v="plays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0"/>
    <s v="play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0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0"/>
    <s v="play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0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0"/>
    <s v="plays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0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0"/>
    <s v="plays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0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0"/>
    <s v="plays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0"/>
    <s v="play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0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0"/>
    <s v="play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0"/>
    <s v="play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0"/>
    <s v="plays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0"/>
    <s v="plays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0"/>
    <s v="plays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0"/>
    <s v="play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0"/>
    <s v="play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0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0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0"/>
    <s v="play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0"/>
    <s v="plays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0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0"/>
    <s v="plays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0"/>
    <s v="play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0"/>
    <s v="plays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0"/>
    <s v="play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0"/>
    <s v="play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0"/>
    <s v="play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0"/>
    <s v="plays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0"/>
    <s v="play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0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0"/>
    <s v="play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0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0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0"/>
    <s v="play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0"/>
    <s v="play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0"/>
    <s v="play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0"/>
    <s v="play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0"/>
    <s v="plays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0"/>
    <s v="play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0"/>
    <s v="play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0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0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0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0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0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0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0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0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0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0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0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0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0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0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0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0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0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0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0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0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0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0"/>
    <s v="play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0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0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0"/>
    <s v="play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0"/>
    <s v="play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0"/>
    <s v="play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0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0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0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0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0"/>
    <s v="play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0"/>
    <s v="play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0"/>
    <s v="play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0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0"/>
    <s v="play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0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0"/>
    <s v="play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0"/>
    <s v="play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0"/>
    <s v="play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0"/>
    <s v="play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0"/>
    <s v="play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0"/>
    <s v="play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0"/>
    <s v="play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0"/>
    <s v="play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0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0"/>
    <s v="play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0"/>
    <s v="play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0"/>
    <s v="play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0"/>
    <s v="play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0"/>
    <s v="play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0"/>
    <s v="play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0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0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0"/>
    <s v="play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0"/>
    <s v="play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0"/>
    <s v="play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0"/>
    <s v="play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0"/>
    <s v="play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0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0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0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0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0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0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0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0"/>
    <s v="plays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0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0"/>
    <s v="plays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0"/>
    <s v="plays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0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0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0"/>
    <s v="plays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0"/>
    <s v="plays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0"/>
    <s v="play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0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0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0"/>
    <s v="play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0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0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0"/>
    <s v="plays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0"/>
    <s v="plays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0"/>
    <s v="plays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0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0"/>
    <s v="plays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0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0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0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0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0"/>
    <s v="plays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0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0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0"/>
    <s v="plays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0"/>
    <s v="plays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0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0"/>
    <s v="plays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0"/>
    <s v="play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0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0"/>
    <s v="plays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0"/>
    <s v="play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0"/>
    <s v="plays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0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0"/>
    <s v="play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0"/>
    <s v="plays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0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0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0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0"/>
    <s v="play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0"/>
    <s v="plays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0"/>
    <s v="plays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1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1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1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1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1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1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1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1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1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1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1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1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1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1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1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1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1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1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1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1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1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1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1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1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1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1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1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1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1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1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1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1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1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1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1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1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1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1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1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1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1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1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1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1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1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1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1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1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1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1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1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1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1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1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1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1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1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1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1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1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1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1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1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1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1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1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1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1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1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1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1"/>
    <m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1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1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1"/>
    <m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1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1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1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1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1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1"/>
    <m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1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1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1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1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1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1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1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1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1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1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1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1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1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1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1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1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1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1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1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1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1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1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1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1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1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1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1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1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1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1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1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1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1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1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1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1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1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1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1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1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1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1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1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1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1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1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1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1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1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1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1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1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1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1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1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1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1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1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1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1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1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1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1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1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1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1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1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1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1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1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1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1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1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1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1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1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1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1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1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1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1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1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1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1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1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1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1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1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1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1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1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1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1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1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1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1"/>
    <m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1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1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1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1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1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1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1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1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1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1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1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1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1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1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1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1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1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1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1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1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1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1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1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1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1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1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1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1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1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1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1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1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1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1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1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1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1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1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1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1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1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1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1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1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1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1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1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1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1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1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1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1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1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1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1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1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1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1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1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1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1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1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1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1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1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1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1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1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1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1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1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1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1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1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1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1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1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1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1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1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1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1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1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1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1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1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1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1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1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1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1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1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1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1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1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1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1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1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1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1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1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1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1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1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1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1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1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1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1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1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1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1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1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1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1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1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1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1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1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1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1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1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1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1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1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1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1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1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1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1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1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1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1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1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1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1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1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1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1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1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1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1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1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1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1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1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1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1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1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1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1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1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1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1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1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1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1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1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1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1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1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1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1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1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1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1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1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1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1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1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1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1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1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1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1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1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1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1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1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1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1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1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1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1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1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1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1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1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1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1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1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1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1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1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1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1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1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1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1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1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1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1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1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1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1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1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1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1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1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1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1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1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1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1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1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1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1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1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1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1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1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1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1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1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1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1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1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1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1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1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1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1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1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1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1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1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1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1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1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1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1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1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1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1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1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1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1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1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1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1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1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1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1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1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1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1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1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1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1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1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1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1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1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1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1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1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1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1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1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1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1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1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1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1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1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1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1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1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1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1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1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1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1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1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1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1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1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1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1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1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1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1"/>
    <m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1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1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1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1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1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1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1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1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1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1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1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1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1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1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1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1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1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1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1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1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1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1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1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1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1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1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1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1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1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1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1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1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1"/>
    <m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1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1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1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1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1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1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1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1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1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1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1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1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1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1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1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1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1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1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1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1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1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1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1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1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1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1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1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1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1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1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1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1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1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1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1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1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1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1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1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1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1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1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1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1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1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1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1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1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1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1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1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1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1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1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1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1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1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1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1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1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1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1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1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1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1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1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1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1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1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1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1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1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1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1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1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1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1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1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1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1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1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1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1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1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1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1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1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1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1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1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1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1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1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1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1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1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1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1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1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1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1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1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1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1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1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1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1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1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1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1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1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1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1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1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1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1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1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1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1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1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1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1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1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1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1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1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1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1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1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1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1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1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1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1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1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1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1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1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1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1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1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1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1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1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1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1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1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1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1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1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1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1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1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1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1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1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1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1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1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1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1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1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1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1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1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1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1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1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1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1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1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1"/>
    <m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1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1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1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1"/>
    <m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1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1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1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1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1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1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1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1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1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1"/>
    <m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1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1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1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1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1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1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1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1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1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1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1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1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1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1"/>
    <m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1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1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1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1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1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1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1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1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1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1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1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1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1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1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1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1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1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1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1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1"/>
    <m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1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1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1"/>
    <m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1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1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1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1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1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1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1"/>
    <m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1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1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1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1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1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1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1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1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1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1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1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1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1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1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1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1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1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1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1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1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1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1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1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1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1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1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1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1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1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1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1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1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1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1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1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1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1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1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1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1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1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1"/>
    <m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1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1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1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1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1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1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1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1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1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1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1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1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1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1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1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1"/>
    <m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1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1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1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1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1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1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1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1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1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1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1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1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1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1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1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1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1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1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1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1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1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1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1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1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1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1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1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1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1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1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1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1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1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1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1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1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1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1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1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1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1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1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1"/>
    <m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1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1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1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1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1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1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1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1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1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1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1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1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1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1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1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1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1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1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1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1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1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1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1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1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1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1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1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1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1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1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1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1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1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1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1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1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1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1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1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1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1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1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1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1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1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1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1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1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1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1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1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1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1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1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1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1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1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1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1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1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1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1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1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1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1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1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1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1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1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1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1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1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1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1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1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1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1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1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1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1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1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1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1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1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1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1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1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1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1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1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1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1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1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1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1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1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1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1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1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1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1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1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1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1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1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1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1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1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1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1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1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1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1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1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1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1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1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1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1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1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1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1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1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1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1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1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1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1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1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1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1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1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1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1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1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1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1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1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1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1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1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1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1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1"/>
    <m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1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1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1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1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1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1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1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1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1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1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1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1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1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1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1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1"/>
    <m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1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1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1"/>
    <m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1"/>
    <m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1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1"/>
    <m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1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1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1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1"/>
    <m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1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1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1"/>
    <m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1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1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1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1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1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1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1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1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1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1"/>
    <m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1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1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1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1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1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1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1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1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1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1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1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1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1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1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1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1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1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1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1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1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1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1"/>
    <m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1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1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1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1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1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1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1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1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1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1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1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1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1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1"/>
    <m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1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1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1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1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1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1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1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1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1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1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1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1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1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1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1"/>
    <m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1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1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1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1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1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1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1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1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1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1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1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1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1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1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1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1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1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1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1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1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1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1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1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1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1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1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1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1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1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1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1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1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1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1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1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1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1"/>
    <m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1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1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1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1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1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1"/>
    <m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1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1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1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1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1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1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1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1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1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1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1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1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1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1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1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1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1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1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1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1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1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1"/>
    <m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1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1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1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1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1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1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1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1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1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1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1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1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1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1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1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1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1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1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1"/>
    <m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1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1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1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1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1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1"/>
    <m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1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1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1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1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1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1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1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1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1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1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1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1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1"/>
    <m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1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1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1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1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1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1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1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1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1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1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1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1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1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1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1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1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1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1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1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1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1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1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1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1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1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1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1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1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1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1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1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1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1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1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1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1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1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1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1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1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1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1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1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1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1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1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1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1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1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1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1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1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1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1"/>
    <m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1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1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1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1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1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1"/>
    <m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1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1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1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1"/>
    <m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1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1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1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1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1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1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1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1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1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1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1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1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1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1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1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1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1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1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1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1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1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1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1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1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1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1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1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1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1"/>
    <m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1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1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1"/>
    <m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1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1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1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1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1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1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1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1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1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1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1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1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1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1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1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1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1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1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1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1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1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1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1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1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1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1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1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1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1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1"/>
    <m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m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1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m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1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1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1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1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1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N/A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N/A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N/A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N/A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N/A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N/A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N/A"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N/A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N/A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N/A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N/A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N/A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N/A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N/A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N/A"/>
    <x v="1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N/A"/>
    <x v="1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N/A"/>
    <x v="1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N/A"/>
    <x v="1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N/A"/>
    <x v="1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N/A"/>
    <x v="1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N/A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N/A"/>
    <x v="1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N/A"/>
    <x v="1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N/A"/>
    <x v="1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N/A"/>
    <x v="1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N/A"/>
    <x v="1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N/A"/>
    <x v="1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m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N/A"/>
    <x v="1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N/A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N/A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N/A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N/A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N/A"/>
    <x v="1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N/A"/>
    <x v="1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N/A"/>
    <x v="1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N/A"/>
    <x v="1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N/A"/>
    <x v="1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N/A"/>
    <x v="1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N/A"/>
    <x v="1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N/A"/>
    <x v="1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N/A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N/A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N/A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N/A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N/A"/>
    <x v="1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N/A"/>
    <x v="1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N/A"/>
    <x v="1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N/A"/>
    <x v="1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N/A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N/A"/>
    <x v="1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N/A"/>
    <x v="1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N/A"/>
    <x v="1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N/A"/>
    <x v="1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N/A"/>
    <x v="1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N/A"/>
    <x v="1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N/A"/>
    <x v="1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N/A"/>
    <x v="1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N/A"/>
    <x v="1"/>
    <m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N/A"/>
    <x v="1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N/A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N/A"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N/A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N/A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N/A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N/A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N/A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N/A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N/A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N/A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N/A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N/A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N/A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N/A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N/A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N/A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N/A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N/A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N/A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N/A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N/A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N/A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N/A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N/A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N/A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N/A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N/A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N/A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N/A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N/A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N/A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N/A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N/A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N/A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N/A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N/A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N/A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plays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plays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plays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plays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plays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plays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plays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plays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plays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plays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plays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plays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plays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plays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plays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plays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plays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plays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plays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plays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plays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plays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plays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plays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plays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plays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plays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plays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plays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plays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plays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plays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plays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plays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plays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plays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plays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plays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plays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plays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spaces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spaces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spaces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spaces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spaces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spaces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spaces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spaces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spaces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spaces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spaces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spaces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spaces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spaces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spaces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spaces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spaces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spaces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spaces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spaces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play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play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play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play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play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play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play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play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play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play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play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play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play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play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play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play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play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play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play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play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play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play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play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play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play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play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play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play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play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play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play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play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play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play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play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play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play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play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play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play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play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play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play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play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play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play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play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play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play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play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play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play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play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play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play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play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play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play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play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play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plays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plays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plays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plays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plays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plays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plays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plays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plays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plays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plays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plays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plays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plays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plays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plays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plays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plays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plays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plays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plays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plays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plays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plays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plays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plays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plays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plays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plays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plays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plays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plays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plays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plays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plays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plays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plays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plays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plays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plays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plays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plays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plays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plays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plays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plays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plays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plays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plays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plays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plays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plays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plays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plays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plays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plays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plays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plays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plays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plays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plays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plays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plays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plays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plays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plays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plays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plays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plays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plays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plays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plays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plays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plays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plays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plays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plays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plays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plays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plays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musical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musical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musical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musical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musical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musical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musical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musical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musical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musical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musical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musical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musical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musical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musical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musical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musical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musical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musical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musical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spaces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spaces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spaces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spaces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spaces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spaces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spaces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spaces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spaces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spaces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spaces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spaces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spaces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spaces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spaces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spaces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spaces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spaces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spaces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spaces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plays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plays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plays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plays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plays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plays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plays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plays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plays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plays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plays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plays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plays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plays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plays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plays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plays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plays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plays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plays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spaces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spaces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spaces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spaces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spaces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spaces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spaces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spaces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spaces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spaces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spaces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spaces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spaces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spaces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spaces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spaces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spaces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spaces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spaces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spaces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spaces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spaces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spaces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spaces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spaces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spaces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spaces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spaces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spaces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spaces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spaces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spaces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spaces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spaces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spaces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spaces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spaces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spaces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spaces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spaces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spaces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spaces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spaces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spaces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spaces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spaces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spaces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spaces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spaces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spaces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spaces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spaces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spaces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spaces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spaces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spaces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spaces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spaces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spaces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spaces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spaces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spaces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spaces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spaces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spaces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spaces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spaces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spaces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spaces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spaces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spaces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spaces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spaces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spaces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spaces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spaces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spaces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spaces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spaces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spaces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spaces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spaces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spaces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spaces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spaces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spaces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spaces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spaces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spaces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spaces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spaces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spaces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spaces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spaces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spaces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spaces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spaces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spaces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spaces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spaces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spaces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spaces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spaces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spaces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spaces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spaces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spaces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spaces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spaces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spaces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spaces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spaces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spaces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spaces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spaces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spaces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spaces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spaces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spaces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spaces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spaces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spaces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spaces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spaces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spaces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spaces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spaces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spaces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spaces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spaces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spaces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spaces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spaces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spaces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spaces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spaces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spaces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spaces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spaces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spaces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spaces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spaces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spaces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spaces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spaces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spaces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spaces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plays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plays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plays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plays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plays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plays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plays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plays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plays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plays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plays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plays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plays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plays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plays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plays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plays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plays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plays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plays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plays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plays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plays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plays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plays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plays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plays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plays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plays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plays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plays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plays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plays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plays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plays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plays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plays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plays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plays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plays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plays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plays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plays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plays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plays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plays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plays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plays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plays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plays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plays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plays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plays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plays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plays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plays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plays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plays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plays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plays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musical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musical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musical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musical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musical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musical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musical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musical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musical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musical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musical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musical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musical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musical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musical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musical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musical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musical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musical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musical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plays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plays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plays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plays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plays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plays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plays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plays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plays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plays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plays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plays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plays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plays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plays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plays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plays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plays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plays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plays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plays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plays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plays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plays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plays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plays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plays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plays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plays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plays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plays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plays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plays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0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0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0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0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0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0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0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0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0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0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0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0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0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0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0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0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0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0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0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0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plays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plays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plays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plays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plays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plays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plays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plays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plays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plays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plays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plays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plays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plays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plays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plays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plays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plays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plays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plays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plays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plays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plays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plays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plays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plays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plays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plays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plays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plays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plays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plays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plays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plays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plays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plays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plays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plays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plays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plays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plays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plays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plays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plays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plays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plays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plays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plays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plays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plays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plays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plays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plays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plays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plays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plays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plays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plays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plays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plays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plays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plays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plays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plays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plays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plays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plays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plays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plays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plays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plays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plays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plays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plays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plays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plays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plays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plays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plays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plays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plays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plays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plays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plays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plays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plays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plays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plays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plays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plays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plays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plays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plays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plays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plays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plays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plays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plays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plays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plays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play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play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play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play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play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play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play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play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play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play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play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play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play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play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play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play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play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play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play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play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play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play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play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play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play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play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play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play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play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play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play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play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play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play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play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play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play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play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play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play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play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play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play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play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play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play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play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play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play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play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play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play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play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play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play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play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play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play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play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play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play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play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play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play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play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play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play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play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play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play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play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play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play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play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play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play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play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play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play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play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0"/>
    <s v="plays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0"/>
    <s v="plays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0"/>
    <s v="plays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0"/>
    <s v="plays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0"/>
    <s v="plays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0"/>
    <s v="plays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0"/>
    <s v="plays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0"/>
    <s v="plays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0"/>
    <s v="plays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0"/>
    <s v="plays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0"/>
    <s v="plays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0"/>
    <s v="plays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0"/>
    <s v="plays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0"/>
    <s v="plays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0"/>
    <s v="plays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0"/>
    <s v="plays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0"/>
    <s v="plays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0"/>
    <s v="plays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0"/>
    <s v="plays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0"/>
    <s v="plays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0"/>
    <s v="plays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0"/>
    <s v="plays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0"/>
    <s v="plays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0"/>
    <s v="plays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0"/>
    <s v="plays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0"/>
    <s v="plays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0"/>
    <s v="plays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0"/>
    <s v="plays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0"/>
    <s v="plays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0"/>
    <s v="plays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0"/>
    <s v="plays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0"/>
    <s v="plays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0"/>
    <s v="plays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0"/>
    <s v="plays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0"/>
    <s v="plays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0"/>
    <s v="plays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0"/>
    <s v="plays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0"/>
    <s v="plays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0"/>
    <s v="plays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0"/>
    <s v="plays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0"/>
    <s v="plays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0"/>
    <s v="plays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0"/>
    <s v="plays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0"/>
    <s v="plays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0"/>
    <s v="plays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0"/>
    <s v="plays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0"/>
    <s v="plays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0"/>
    <s v="plays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0"/>
    <s v="plays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0"/>
    <s v="plays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0"/>
    <s v="plays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0"/>
    <s v="plays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0"/>
    <s v="plays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0"/>
    <s v="plays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0"/>
    <s v="plays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0"/>
    <s v="plays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0"/>
    <s v="plays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0"/>
    <s v="plays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0"/>
    <s v="plays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0"/>
    <s v="plays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0"/>
    <s v="plays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0"/>
    <s v="plays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0"/>
    <s v="plays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0"/>
    <s v="plays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0"/>
    <s v="plays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0"/>
    <s v="plays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0"/>
    <s v="plays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0"/>
    <s v="plays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0"/>
    <s v="plays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0"/>
    <s v="plays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0"/>
    <s v="plays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0"/>
    <s v="plays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0"/>
    <s v="plays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0"/>
    <s v="plays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0"/>
    <s v="plays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0"/>
    <s v="plays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0"/>
    <s v="plays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0"/>
    <s v="plays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0"/>
    <s v="plays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0"/>
    <s v="plays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0"/>
    <s v="plays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0"/>
    <s v="plays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0"/>
    <s v="plays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0"/>
    <s v="plays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0"/>
    <s v="plays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0"/>
    <s v="plays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0"/>
    <s v="plays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0"/>
    <s v="plays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0"/>
    <s v="plays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0"/>
    <s v="plays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0"/>
    <s v="plays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0"/>
    <s v="plays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0"/>
    <s v="plays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0"/>
    <s v="plays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0"/>
    <s v="plays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0"/>
    <s v="plays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0"/>
    <s v="plays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0"/>
    <s v="plays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0"/>
    <s v="plays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0"/>
    <s v="plays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0"/>
    <s v="plays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0"/>
    <s v="plays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0"/>
    <s v="plays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0"/>
    <s v="plays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0"/>
    <s v="plays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0"/>
    <s v="plays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0"/>
    <s v="plays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0"/>
    <s v="plays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0"/>
    <s v="plays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0"/>
    <s v="plays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0"/>
    <s v="plays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0"/>
    <s v="plays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0"/>
    <s v="plays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0"/>
    <s v="plays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0"/>
    <s v="plays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0"/>
    <s v="plays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0"/>
    <s v="plays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0"/>
    <s v="plays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0"/>
    <s v="plays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0"/>
    <s v="plays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0"/>
    <s v="plays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0"/>
    <s v="plays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0"/>
    <s v="plays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0"/>
    <s v="plays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0"/>
    <s v="plays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0"/>
    <s v="plays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0"/>
    <s v="plays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0"/>
    <s v="plays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0"/>
    <s v="plays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0"/>
    <s v="plays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0"/>
    <s v="plays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0"/>
    <s v="plays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0"/>
    <s v="plays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0"/>
    <s v="plays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0"/>
    <s v="plays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0"/>
    <s v="plays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0"/>
    <s v="plays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0"/>
    <s v="plays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0"/>
    <s v="plays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0"/>
    <s v="plays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0"/>
    <s v="plays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0"/>
    <s v="plays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0"/>
    <s v="plays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0"/>
    <s v="plays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0"/>
    <s v="plays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0"/>
    <s v="plays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0"/>
    <s v="plays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0"/>
    <s v="plays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0"/>
    <s v="plays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0"/>
    <s v="plays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0"/>
    <s v="plays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0"/>
    <s v="plays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0"/>
    <s v="plays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0"/>
    <s v="plays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0"/>
    <s v="plays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0"/>
    <s v="plays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0"/>
    <s v="plays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0"/>
    <s v="plays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0"/>
    <s v="plays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0"/>
    <s v="plays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0"/>
    <s v="plays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0"/>
    <s v="plays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0"/>
    <s v="plays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0"/>
    <s v="plays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0"/>
    <s v="plays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0"/>
    <s v="plays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0"/>
    <s v="plays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0"/>
    <s v="plays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0"/>
    <s v="plays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0"/>
    <s v="plays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0"/>
    <s v="plays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0"/>
    <s v="plays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0"/>
    <s v="plays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0"/>
    <s v="plays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0"/>
    <s v="plays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0"/>
    <s v="plays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0"/>
    <s v="plays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0"/>
    <s v="plays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0"/>
    <s v="plays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0"/>
    <s v="plays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0"/>
    <s v="plays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0"/>
    <s v="plays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0"/>
    <s v="plays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0"/>
    <s v="plays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0"/>
    <s v="plays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0"/>
    <s v="plays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0"/>
    <s v="plays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0"/>
    <s v="musical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0"/>
    <s v="musical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0"/>
    <s v="musical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0"/>
    <s v="musical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0"/>
    <s v="musical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0"/>
    <s v="musical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0"/>
    <s v="musical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0"/>
    <s v="musical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0"/>
    <s v="musical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0"/>
    <s v="musical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0"/>
    <s v="musical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0"/>
    <s v="musical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0"/>
    <s v="musical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0"/>
    <s v="musical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0"/>
    <s v="musical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0"/>
    <s v="musical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0"/>
    <s v="musical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0"/>
    <s v="musical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0"/>
    <s v="musical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0"/>
    <s v="musical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0"/>
    <s v="plays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0"/>
    <s v="plays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0"/>
    <s v="plays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0"/>
    <s v="plays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0"/>
    <s v="plays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0"/>
    <s v="plays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0"/>
    <s v="plays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0"/>
    <s v="plays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0"/>
    <s v="plays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0"/>
    <s v="plays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0"/>
    <s v="plays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0"/>
    <s v="plays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0"/>
    <s v="plays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play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play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play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play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play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play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play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play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play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play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play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play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play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play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play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play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play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play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play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play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play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play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play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play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play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play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play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play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play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play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play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play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play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play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play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play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play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play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play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play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play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play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play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play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play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play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play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play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play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play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play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play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play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play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play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play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play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play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play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play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play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play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play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play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play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play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play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play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play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play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play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play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play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play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play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play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play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play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play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play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0"/>
    <s v="plays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0"/>
    <s v="plays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0"/>
    <s v="plays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0"/>
    <s v="plays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0"/>
    <s v="plays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0"/>
    <s v="plays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0"/>
    <s v="plays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0"/>
    <s v="musical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0"/>
    <s v="musical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0"/>
    <s v="musical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0"/>
    <s v="musical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0"/>
    <s v="musical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0"/>
    <s v="musical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0"/>
    <s v="musical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0"/>
    <s v="musical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0"/>
    <s v="musical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0"/>
    <s v="musical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0"/>
    <s v="musical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0"/>
    <s v="musical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0"/>
    <s v="musical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0"/>
    <s v="musical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0"/>
    <s v="musical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0"/>
    <s v="musical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0"/>
    <s v="musical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0"/>
    <s v="musical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0"/>
    <s v="musical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0"/>
    <s v="musical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0"/>
    <s v="musical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0"/>
    <s v="musical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0"/>
    <s v="musical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0"/>
    <s v="musical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0"/>
    <s v="musical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0"/>
    <s v="musical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0"/>
    <s v="musical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0"/>
    <s v="musical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0"/>
    <s v="musical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0"/>
    <s v="musical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0"/>
    <s v="musical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0"/>
    <s v="musical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0"/>
    <s v="musical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0"/>
    <s v="musical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0"/>
    <s v="musical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0"/>
    <s v="musical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0"/>
    <s v="musical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0"/>
    <s v="musical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0"/>
    <s v="musical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0"/>
    <s v="musical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0"/>
    <s v="musical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0"/>
    <s v="musical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0"/>
    <s v="musical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0"/>
    <s v="musical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0"/>
    <s v="musical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0"/>
    <s v="musical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0"/>
    <s v="musical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0"/>
    <s v="musical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0"/>
    <s v="musical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0"/>
    <s v="musical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0"/>
    <s v="musical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0"/>
    <s v="musical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0"/>
    <s v="musical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0"/>
    <s v="musical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0"/>
    <s v="musical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0"/>
    <s v="musical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0"/>
    <s v="musical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0"/>
    <s v="musical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0"/>
    <s v="musical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0"/>
    <s v="musical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0"/>
    <s v="play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0"/>
    <s v="play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0"/>
    <s v="play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0"/>
    <s v="play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0"/>
    <s v="play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0"/>
    <s v="play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0"/>
    <s v="play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0"/>
    <s v="play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0"/>
    <s v="play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0"/>
    <s v="play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0"/>
    <s v="play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0"/>
    <s v="play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0"/>
    <s v="play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0"/>
    <s v="play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0"/>
    <s v="play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0"/>
    <s v="play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0"/>
    <s v="play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0"/>
    <s v="play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0"/>
    <s v="play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0"/>
    <s v="play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0"/>
    <s v="play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0"/>
    <s v="play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0"/>
    <s v="play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0"/>
    <s v="play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0"/>
    <s v="play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0"/>
    <s v="play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0"/>
    <s v="play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0"/>
    <s v="play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0"/>
    <s v="play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0"/>
    <s v="play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0"/>
    <s v="play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0"/>
    <s v="play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0"/>
    <s v="play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0"/>
    <s v="play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0"/>
    <s v="play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0"/>
    <s v="play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0"/>
    <s v="play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0"/>
    <s v="play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0"/>
    <s v="play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0"/>
    <s v="play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0"/>
    <s v="play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0"/>
    <s v="play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0"/>
    <s v="play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0"/>
    <s v="play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0"/>
    <s v="play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0"/>
    <s v="play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0"/>
    <s v="play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0"/>
    <s v="play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0"/>
    <s v="play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0"/>
    <s v="play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0"/>
    <s v="play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0"/>
    <s v="play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0"/>
    <s v="play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0"/>
    <s v="play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0"/>
    <s v="play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0"/>
    <s v="play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0"/>
    <s v="play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0"/>
    <s v="play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0"/>
    <s v="play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0"/>
    <s v="play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0"/>
    <s v="musical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0"/>
    <s v="musical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0"/>
    <s v="musical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0"/>
    <s v="musical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0"/>
    <s v="musical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0"/>
    <s v="musical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0"/>
    <s v="musical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0"/>
    <s v="musical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0"/>
    <s v="musical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0"/>
    <s v="musical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0"/>
    <s v="musical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0"/>
    <s v="musical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0"/>
    <s v="musical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0"/>
    <s v="musical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0"/>
    <s v="musical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0"/>
    <s v="musical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0"/>
    <s v="musical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0"/>
    <s v="musical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0"/>
    <s v="musical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0"/>
    <s v="musical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0"/>
    <s v="play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0"/>
    <s v="play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0"/>
    <s v="play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0"/>
    <s v="play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0"/>
    <s v="play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0"/>
    <s v="play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0"/>
    <s v="play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0"/>
    <s v="play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0"/>
    <s v="play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0"/>
    <s v="play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0"/>
    <s v="play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0"/>
    <s v="play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0"/>
    <s v="play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0"/>
    <s v="play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0"/>
    <s v="play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0"/>
    <s v="play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0"/>
    <s v="play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0"/>
    <s v="play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0"/>
    <s v="play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0"/>
    <s v="play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0"/>
    <s v="play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0"/>
    <s v="play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0"/>
    <s v="play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0"/>
    <s v="play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0"/>
    <s v="play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0"/>
    <s v="play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0"/>
    <s v="play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0"/>
    <s v="play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0"/>
    <s v="play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0"/>
    <s v="play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0"/>
    <s v="play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0"/>
    <s v="play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0"/>
    <s v="play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0"/>
    <s v="play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0"/>
    <s v="play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0"/>
    <s v="play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0"/>
    <s v="play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0"/>
    <s v="play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0"/>
    <s v="play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0"/>
    <s v="play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0"/>
    <s v="play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0"/>
    <s v="play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0"/>
    <s v="play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0"/>
    <s v="play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0"/>
    <s v="play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0"/>
    <s v="play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0"/>
    <s v="play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0"/>
    <s v="play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0"/>
    <s v="play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0"/>
    <s v="play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0"/>
    <s v="play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0"/>
    <s v="play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0"/>
    <s v="play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0"/>
    <s v="play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0"/>
    <s v="play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0"/>
    <s v="play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0"/>
    <s v="play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0"/>
    <s v="plays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0"/>
    <s v="plays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0"/>
    <s v="plays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0"/>
    <s v="plays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0"/>
    <s v="plays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0"/>
    <s v="plays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0"/>
    <s v="plays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0"/>
    <s v="plays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0"/>
    <s v="plays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0"/>
    <s v="plays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0"/>
    <s v="plays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0"/>
    <s v="plays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0"/>
    <s v="plays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0"/>
    <s v="plays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0"/>
    <s v="plays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0"/>
    <s v="plays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0"/>
    <s v="plays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0"/>
    <s v="plays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0"/>
    <s v="plays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0"/>
    <s v="plays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0"/>
    <s v="plays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0"/>
    <s v="plays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0"/>
    <s v="plays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0"/>
    <s v="plays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0"/>
    <s v="plays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0"/>
    <s v="plays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0"/>
    <s v="plays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0"/>
    <s v="plays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0"/>
    <s v="plays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0"/>
    <s v="plays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0"/>
    <s v="plays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0"/>
    <s v="plays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0"/>
    <s v="plays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0"/>
    <s v="plays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0"/>
    <s v="plays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0"/>
    <s v="plays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0"/>
    <s v="plays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0"/>
    <s v="plays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0"/>
    <s v="plays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0"/>
    <s v="plays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0"/>
    <s v="plays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0"/>
    <s v="plays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0"/>
    <s v="plays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0"/>
    <s v="plays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0"/>
    <s v="plays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0"/>
    <s v="plays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0"/>
    <s v="plays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0"/>
    <s v="plays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0"/>
    <s v="plays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0"/>
    <s v="plays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0"/>
    <s v="plays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0"/>
    <s v="plays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0"/>
    <s v="plays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0"/>
    <s v="plays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0"/>
    <s v="plays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0"/>
    <s v="plays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0"/>
    <s v="plays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0"/>
    <s v="plays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0"/>
    <s v="plays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0"/>
    <s v="plays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0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0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0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0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0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0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0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0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0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0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0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0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0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0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0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0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0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0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0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0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play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play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play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play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play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play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play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play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play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play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play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play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play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play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play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play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play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play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play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play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play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play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play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play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play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play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play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play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play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play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play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play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play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play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play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play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play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play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play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play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0"/>
    <s v="plays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0"/>
    <s v="plays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0"/>
    <s v="plays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0"/>
    <s v="plays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0"/>
    <s v="plays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0"/>
    <s v="plays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0"/>
    <s v="plays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0"/>
    <s v="plays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0"/>
    <s v="plays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0"/>
    <s v="plays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0"/>
    <s v="plays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0"/>
    <s v="plays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0"/>
    <s v="plays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0"/>
    <s v="plays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0"/>
    <s v="plays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0"/>
    <s v="plays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0"/>
    <s v="plays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0"/>
    <s v="plays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0"/>
    <s v="plays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0"/>
    <s v="plays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0"/>
    <s v="plays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0"/>
    <s v="plays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0"/>
    <s v="plays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0"/>
    <s v="plays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0"/>
    <s v="plays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0"/>
    <s v="plays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0"/>
    <s v="plays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0"/>
    <s v="plays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0"/>
    <s v="plays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0"/>
    <s v="plays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0"/>
    <s v="plays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0"/>
    <s v="plays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0"/>
    <s v="plays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0"/>
    <s v="plays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0"/>
    <s v="plays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0"/>
    <s v="plays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0"/>
    <s v="plays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0"/>
    <s v="plays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0"/>
    <s v="plays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0"/>
    <s v="plays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0"/>
    <s v="plays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0"/>
    <s v="plays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0"/>
    <s v="plays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0"/>
    <s v="plays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0"/>
    <s v="plays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0"/>
    <s v="plays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0"/>
    <s v="plays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0"/>
    <s v="plays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0"/>
    <s v="plays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1"/>
    <m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1"/>
    <m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1"/>
    <m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1"/>
    <m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1"/>
    <m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1"/>
    <m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1"/>
    <m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1"/>
    <m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1"/>
    <m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1"/>
    <m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1"/>
    <m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m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m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m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m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m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m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m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m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m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m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m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m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m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m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m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m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m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m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m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m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m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m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m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m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m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m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m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m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m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m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m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m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m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m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m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m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m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m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m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m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m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m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m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m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m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m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m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m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m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m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m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m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m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m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m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m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m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m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m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m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m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m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m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m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m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m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m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m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m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m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m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m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m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m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m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m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m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m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m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m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m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m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m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m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m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m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m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m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m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m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m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m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m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m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m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m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m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1"/>
    <m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1"/>
    <m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1"/>
    <m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1"/>
    <m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1"/>
    <m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1"/>
    <m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1"/>
    <m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1"/>
    <m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1"/>
    <m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1"/>
    <m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1"/>
    <m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1"/>
    <m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1"/>
    <m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1"/>
    <m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1"/>
    <m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1"/>
    <m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1"/>
    <m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1"/>
    <m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1"/>
    <m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1"/>
    <m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1"/>
    <m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1"/>
    <m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1"/>
    <m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1"/>
    <m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1"/>
    <m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1"/>
    <m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1"/>
    <m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1"/>
    <m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1"/>
    <m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1"/>
    <m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1"/>
    <m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1"/>
    <m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1"/>
    <m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1"/>
    <m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1"/>
    <m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1"/>
    <m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1"/>
    <m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1"/>
    <m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1"/>
    <m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1"/>
    <m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1"/>
    <m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1"/>
    <m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1"/>
    <m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1"/>
    <m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1"/>
    <m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1"/>
    <m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1"/>
    <m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1"/>
    <m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1"/>
    <m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1"/>
    <m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1"/>
    <m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1"/>
    <m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1"/>
    <m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1"/>
    <m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1"/>
    <m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1"/>
    <m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1"/>
    <m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1"/>
    <m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1"/>
    <m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1"/>
    <m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m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m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m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m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m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m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m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m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m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m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m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m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m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m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m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m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m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m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m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m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1"/>
    <m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1"/>
    <m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1"/>
    <m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1"/>
    <m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1"/>
    <m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1"/>
    <m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1"/>
    <m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1"/>
    <m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1"/>
    <m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1"/>
    <m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1"/>
    <m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1"/>
    <m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1"/>
    <m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1"/>
    <m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1"/>
    <m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1"/>
    <m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1"/>
    <m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1"/>
    <m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1"/>
    <m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1"/>
    <m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1"/>
    <m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1"/>
    <m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1"/>
    <m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1"/>
    <m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1"/>
    <m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1"/>
    <m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1"/>
    <m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1"/>
    <m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1"/>
    <m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1"/>
    <m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1"/>
    <m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1"/>
    <m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1"/>
    <m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1"/>
    <m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1"/>
    <m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1"/>
    <m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1"/>
    <m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1"/>
    <m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1"/>
    <m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1"/>
    <m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1"/>
    <m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1"/>
    <m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1"/>
    <m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1"/>
    <m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1"/>
    <m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1"/>
    <m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1"/>
    <m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1"/>
    <m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1"/>
    <m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1"/>
    <m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1"/>
    <m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1"/>
    <m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1"/>
    <m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1"/>
    <m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1"/>
    <m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1"/>
    <m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1"/>
    <m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1"/>
    <m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1"/>
    <m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1"/>
    <m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1"/>
    <m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1"/>
    <m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1"/>
    <m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1"/>
    <m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1"/>
    <m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1"/>
    <m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1"/>
    <m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1"/>
    <m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1"/>
    <m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1"/>
    <m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1"/>
    <m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1"/>
    <m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1"/>
    <m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1"/>
    <m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1"/>
    <m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1"/>
    <m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1"/>
    <m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1"/>
    <m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1"/>
    <m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1"/>
    <m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1"/>
    <m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1"/>
    <m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1"/>
    <m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1"/>
    <m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1"/>
    <m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1"/>
    <m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1"/>
    <m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1"/>
    <m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1"/>
    <m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1"/>
    <m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1"/>
    <m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1"/>
    <m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1"/>
    <m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1"/>
    <m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1"/>
    <m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1"/>
    <m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1"/>
    <m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1"/>
    <m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1"/>
    <m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1"/>
    <m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1"/>
    <m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1"/>
    <m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1"/>
    <m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1"/>
    <m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1"/>
    <m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1"/>
    <m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1"/>
    <m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1"/>
    <m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1"/>
    <m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1"/>
    <m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1"/>
    <m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1"/>
    <m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1"/>
    <m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1"/>
    <m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1"/>
    <m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1"/>
    <m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1"/>
    <m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1"/>
    <m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1"/>
    <m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1"/>
    <m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1"/>
    <m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1"/>
    <m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1"/>
    <m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1"/>
    <m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1"/>
    <m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1"/>
    <m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1"/>
    <m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1"/>
    <m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1"/>
    <m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1"/>
    <m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1"/>
    <m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1"/>
    <m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1"/>
    <m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1"/>
    <m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1"/>
    <m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1"/>
    <m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1"/>
    <m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1"/>
    <m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1"/>
    <m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1"/>
    <m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1"/>
    <m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1"/>
    <m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1"/>
    <m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1"/>
    <m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1"/>
    <m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1"/>
    <m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1"/>
    <m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1"/>
    <m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1"/>
    <m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1"/>
    <m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1"/>
    <m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1"/>
    <m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1"/>
    <m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1"/>
    <m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1"/>
    <m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1"/>
    <m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1"/>
    <m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1"/>
    <m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1"/>
    <m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1"/>
    <m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1"/>
    <m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1"/>
    <m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1"/>
    <m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1"/>
    <m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1"/>
    <m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1"/>
    <m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1"/>
    <m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1"/>
    <m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1"/>
    <m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1"/>
    <m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1"/>
    <m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1"/>
    <m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1"/>
    <m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1"/>
    <m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1"/>
    <m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1"/>
    <m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1"/>
    <m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1"/>
    <m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1"/>
    <m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1"/>
    <m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1"/>
    <m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1"/>
    <m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1"/>
    <m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1"/>
    <m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1"/>
    <m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1"/>
    <m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1"/>
    <m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1"/>
    <m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1"/>
    <m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1"/>
    <m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1"/>
    <m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1"/>
    <m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1"/>
    <m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1"/>
    <m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1"/>
    <m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1"/>
    <m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1"/>
    <m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1"/>
    <m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1"/>
    <m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1"/>
    <m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1"/>
    <m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1"/>
    <m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1"/>
    <m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1"/>
    <m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1"/>
    <m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1"/>
    <m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1"/>
    <m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1"/>
    <m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1"/>
    <m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1"/>
    <m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1"/>
    <m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1"/>
    <m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1"/>
    <m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1"/>
    <m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1"/>
    <m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1"/>
    <m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1"/>
    <m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1"/>
    <m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1"/>
    <m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1"/>
    <m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1"/>
    <m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1"/>
    <m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1"/>
    <m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1"/>
    <m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1"/>
    <m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1"/>
    <m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1"/>
    <m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1"/>
    <m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1"/>
    <m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1"/>
    <m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1"/>
    <m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1"/>
    <m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1"/>
    <m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1"/>
    <m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1"/>
    <m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1"/>
    <m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1"/>
    <m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1"/>
    <m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1"/>
    <m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1"/>
    <m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1"/>
    <m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1"/>
    <m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1"/>
    <m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1"/>
    <m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1"/>
    <m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1"/>
    <m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1"/>
    <m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1"/>
    <m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1"/>
    <m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1"/>
    <m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1"/>
    <m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1"/>
    <m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1"/>
    <m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1"/>
    <m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1"/>
    <m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1"/>
    <m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1"/>
    <m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1"/>
    <m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1"/>
    <m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1"/>
    <m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1"/>
    <m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1"/>
    <m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1"/>
    <m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1"/>
    <m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1"/>
    <m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1"/>
    <m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1"/>
    <m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1"/>
    <m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1"/>
    <m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1"/>
    <m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1"/>
    <m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1"/>
    <m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1"/>
    <m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1"/>
    <m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1"/>
    <m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1"/>
    <m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1"/>
    <m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1"/>
    <m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1"/>
    <m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1"/>
    <m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1"/>
    <m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1"/>
    <m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1"/>
    <m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1"/>
    <m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1"/>
    <m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1"/>
    <m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1"/>
    <m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1"/>
    <m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1"/>
    <m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1"/>
    <m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1"/>
    <m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1"/>
    <m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1"/>
    <m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1"/>
    <m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1"/>
    <m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1"/>
    <m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1"/>
    <m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1"/>
    <m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1"/>
    <m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1"/>
    <m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1"/>
    <m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1"/>
    <m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1"/>
    <m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1"/>
    <m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1"/>
    <m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1"/>
    <m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1"/>
    <m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1"/>
    <m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1"/>
    <m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1"/>
    <m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1"/>
    <m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1"/>
    <m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1"/>
    <m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1"/>
    <m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1"/>
    <m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1"/>
    <m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1"/>
    <m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1"/>
    <m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1"/>
    <m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1"/>
    <m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1"/>
    <m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1"/>
    <m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1"/>
    <m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1"/>
    <m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1"/>
    <m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1"/>
    <m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1"/>
    <m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1"/>
    <m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1"/>
    <m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1"/>
    <m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1"/>
    <m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1"/>
    <m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1"/>
    <m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1"/>
    <m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1"/>
    <m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1"/>
    <m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1"/>
    <m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1"/>
    <m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1"/>
    <m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1"/>
    <m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1"/>
    <m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1"/>
    <m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1"/>
    <m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1"/>
    <m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1"/>
    <m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1"/>
    <m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1"/>
    <m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1"/>
    <m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1"/>
    <m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1"/>
    <m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1"/>
    <m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1"/>
    <m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1"/>
    <m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1"/>
    <m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1"/>
    <m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1"/>
    <m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1"/>
    <m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1"/>
    <m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1"/>
    <m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1"/>
    <m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1"/>
    <m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1"/>
    <m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1"/>
    <m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1"/>
    <m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1"/>
    <m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1"/>
    <m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1"/>
    <m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1"/>
    <m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1"/>
    <m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1"/>
    <m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1"/>
    <m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1"/>
    <m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1"/>
    <m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1"/>
    <m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1"/>
    <m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1"/>
    <m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1"/>
    <m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1"/>
    <m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1"/>
    <m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1"/>
    <m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1"/>
    <m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1"/>
    <m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1"/>
    <m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1"/>
    <m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1"/>
    <m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1"/>
    <m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1"/>
    <m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1"/>
    <m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1"/>
    <m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1"/>
    <m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1"/>
    <m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1"/>
    <m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1"/>
    <m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1"/>
    <m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1"/>
    <m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1"/>
    <m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1"/>
    <m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1"/>
    <m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1"/>
    <m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1"/>
    <m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1"/>
    <m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1"/>
    <m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1"/>
    <m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1"/>
    <m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1"/>
    <m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1"/>
    <m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1"/>
    <m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1"/>
    <m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1"/>
    <m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1"/>
    <m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1"/>
    <m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1"/>
    <m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1"/>
    <m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1"/>
    <m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1"/>
    <m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1"/>
    <m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1"/>
    <m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1"/>
    <m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1"/>
    <m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1"/>
    <m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1"/>
    <m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1"/>
    <m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1"/>
    <m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1"/>
    <m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1"/>
    <m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1"/>
    <m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1"/>
    <m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1"/>
    <m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1"/>
    <m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1"/>
    <m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1"/>
    <m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1"/>
    <m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1"/>
    <m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1"/>
    <m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1"/>
    <m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1"/>
    <m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1"/>
    <m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1"/>
    <m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1"/>
    <m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1"/>
    <m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1"/>
    <m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1"/>
    <m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1"/>
    <m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1"/>
    <m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1"/>
    <m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1"/>
    <m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1"/>
    <m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1"/>
    <m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1"/>
    <m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1"/>
    <m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1"/>
    <m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1"/>
    <m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1"/>
    <m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1"/>
    <m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1"/>
    <m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1"/>
    <m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1"/>
    <m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1"/>
    <m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1"/>
    <m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1"/>
    <m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1"/>
    <m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1"/>
    <m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1"/>
    <m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1"/>
    <m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1"/>
    <m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1"/>
    <m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1"/>
    <m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1"/>
    <m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1"/>
    <m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1"/>
    <m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1"/>
    <m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1"/>
    <m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1"/>
    <m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1"/>
    <m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1"/>
    <m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1"/>
    <m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1"/>
    <m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1"/>
    <m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1"/>
    <m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1"/>
    <m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1"/>
    <m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1"/>
    <m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1"/>
    <m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1"/>
    <m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1"/>
    <m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1"/>
    <m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1"/>
    <m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1"/>
    <m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1"/>
    <m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1"/>
    <m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1"/>
    <m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1"/>
    <m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1"/>
    <m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1"/>
    <m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1"/>
    <m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1"/>
    <m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1"/>
    <m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1"/>
    <m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1"/>
    <m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1"/>
    <m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1"/>
    <m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1"/>
    <m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1"/>
    <m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1"/>
    <m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1"/>
    <m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1"/>
    <m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1"/>
    <m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1"/>
    <m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1"/>
    <m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1"/>
    <m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1"/>
    <m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1"/>
    <m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1"/>
    <m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1"/>
    <m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1"/>
    <m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1"/>
    <m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1"/>
    <m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1"/>
    <m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1"/>
    <m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1"/>
    <m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1"/>
    <m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1"/>
    <m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1"/>
    <m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1"/>
    <m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1"/>
    <m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1"/>
    <m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1"/>
    <m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1"/>
    <m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1"/>
    <m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1"/>
    <m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1"/>
    <m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1"/>
    <m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1"/>
    <m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1"/>
    <m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1"/>
    <m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1"/>
    <m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1"/>
    <m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1"/>
    <m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1"/>
    <m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1"/>
    <m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1"/>
    <m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1"/>
    <m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1"/>
    <m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1"/>
    <m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1"/>
    <m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1"/>
    <m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1"/>
    <m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1"/>
    <m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1"/>
    <m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1"/>
    <m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1"/>
    <m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1"/>
    <m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1"/>
    <m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1"/>
    <m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1"/>
    <m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1"/>
    <m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1"/>
    <m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1"/>
    <m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1"/>
    <m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1"/>
    <m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1"/>
    <m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1"/>
    <m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1"/>
    <m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1"/>
    <m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1"/>
    <m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1"/>
    <m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1"/>
    <m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1"/>
    <m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1"/>
    <m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1"/>
    <m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1"/>
    <m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1"/>
    <m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1"/>
    <m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1"/>
    <m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1"/>
    <m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1"/>
    <m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1"/>
    <m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1"/>
    <m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1"/>
    <m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1"/>
    <m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1"/>
    <m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1"/>
    <m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1"/>
    <m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1"/>
    <m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1"/>
    <m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1"/>
    <m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1"/>
    <m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1"/>
    <m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1"/>
    <m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1"/>
    <m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1"/>
    <m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1"/>
    <m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1"/>
    <m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1"/>
    <m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1"/>
    <m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1"/>
    <m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1"/>
    <m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1"/>
    <m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1"/>
    <m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1"/>
    <m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m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m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m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m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m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m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m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m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m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m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m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m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m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m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m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m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m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m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m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m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1"/>
    <m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1"/>
    <m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1"/>
    <m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1"/>
    <m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1"/>
    <m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1"/>
    <m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1"/>
    <m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1"/>
    <m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1"/>
    <m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1"/>
    <m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1"/>
    <m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1"/>
    <m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1"/>
    <m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1"/>
    <m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1"/>
    <m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1"/>
    <m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1"/>
    <m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1"/>
    <m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1"/>
    <m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1"/>
    <m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m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m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m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m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m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m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m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m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m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m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m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m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m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m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m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m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m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m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m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m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m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m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m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m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m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m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m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m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m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m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m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m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m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m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m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m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m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m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m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m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m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m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m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m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m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m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m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m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m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m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m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m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m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m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m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m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m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m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m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m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1"/>
    <m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1"/>
    <m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1"/>
    <m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1"/>
    <m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1"/>
    <m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1"/>
    <m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1"/>
    <m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1"/>
    <m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1"/>
    <m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1"/>
    <m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1"/>
    <m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1"/>
    <m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1"/>
    <m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1"/>
    <m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1"/>
    <m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1"/>
    <m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1"/>
    <m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1"/>
    <m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1"/>
    <m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1"/>
    <m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1"/>
    <m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1"/>
    <m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1"/>
    <m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1"/>
    <m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1"/>
    <m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1"/>
    <m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1"/>
    <m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1"/>
    <m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1"/>
    <m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1"/>
    <m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1"/>
    <m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1"/>
    <m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1"/>
    <m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1"/>
    <m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1"/>
    <m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1"/>
    <m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1"/>
    <m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1"/>
    <m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1"/>
    <m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1"/>
    <m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1"/>
    <m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1"/>
    <m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1"/>
    <m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1"/>
    <m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1"/>
    <m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1"/>
    <m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1"/>
    <m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1"/>
    <m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1"/>
    <m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1"/>
    <m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1"/>
    <m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1"/>
    <m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1"/>
    <m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1"/>
    <m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1"/>
    <m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1"/>
    <m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1"/>
    <m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1"/>
    <m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1"/>
    <m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1"/>
    <m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1"/>
    <m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1"/>
    <m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1"/>
    <m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1"/>
    <m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1"/>
    <m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1"/>
    <m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1"/>
    <m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1"/>
    <m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1"/>
    <m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1"/>
    <m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1"/>
    <m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1"/>
    <m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1"/>
    <m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1"/>
    <m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1"/>
    <m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1"/>
    <m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1"/>
    <m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1"/>
    <m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1"/>
    <m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1"/>
    <m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1"/>
    <m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1"/>
    <m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1"/>
    <m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1"/>
    <m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1"/>
    <m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1"/>
    <m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1"/>
    <m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1"/>
    <m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1"/>
    <m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1"/>
    <m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1"/>
    <m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1"/>
    <m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1"/>
    <m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1"/>
    <m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1"/>
    <m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1"/>
    <m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1"/>
    <m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1"/>
    <m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1"/>
    <m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1"/>
    <m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1"/>
    <m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1"/>
    <m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1"/>
    <m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1"/>
    <m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1"/>
    <m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1"/>
    <m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1"/>
    <m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1"/>
    <m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1"/>
    <m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1"/>
    <m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1"/>
    <m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1"/>
    <m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1"/>
    <m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1"/>
    <m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1"/>
    <m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1"/>
    <m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1"/>
    <m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1"/>
    <m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1"/>
    <m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1"/>
    <m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1"/>
    <m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1"/>
    <m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1"/>
    <m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1"/>
    <m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1"/>
    <m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1"/>
    <m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1"/>
    <m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1"/>
    <m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1"/>
    <m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1"/>
    <m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1"/>
    <m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1"/>
    <m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1"/>
    <m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1"/>
    <m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1"/>
    <m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1"/>
    <m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1"/>
    <m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1"/>
    <m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1"/>
    <m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1"/>
    <m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1"/>
    <m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1"/>
    <m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1"/>
    <m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1"/>
    <m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1"/>
    <m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1"/>
    <m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1"/>
    <m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1"/>
    <m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1"/>
    <m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1"/>
    <m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1"/>
    <m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1"/>
    <m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1"/>
    <m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1"/>
    <m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1"/>
    <m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1"/>
    <m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1"/>
    <m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1"/>
    <m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1"/>
    <m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1"/>
    <m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1"/>
    <m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1"/>
    <m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1"/>
    <m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1"/>
    <m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1"/>
    <m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1"/>
    <m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1"/>
    <m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1"/>
    <m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1"/>
    <m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1"/>
    <m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1"/>
    <m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1"/>
    <m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1"/>
    <m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1"/>
    <m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1"/>
    <m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1"/>
    <m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1"/>
    <m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1"/>
    <m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1"/>
    <m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1"/>
    <m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1"/>
    <m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1"/>
    <m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1"/>
    <m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1"/>
    <m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1"/>
    <m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1"/>
    <m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1"/>
    <m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1"/>
    <m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1"/>
    <m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1"/>
    <m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1"/>
    <m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1"/>
    <m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1"/>
    <m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1"/>
    <m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1"/>
    <m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1"/>
    <m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1"/>
    <m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1"/>
    <m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1"/>
    <m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1"/>
    <m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1"/>
    <m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1"/>
    <m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1"/>
    <m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1"/>
    <m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1"/>
    <m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1"/>
    <m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1"/>
    <m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1"/>
    <m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1"/>
    <m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1"/>
    <m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1"/>
    <m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1"/>
    <m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1"/>
    <m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1"/>
    <m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1"/>
    <m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1"/>
    <m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1"/>
    <m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1"/>
    <m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1"/>
    <m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1"/>
    <m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1"/>
    <m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1"/>
    <m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1"/>
    <m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1"/>
    <m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1"/>
    <m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1"/>
    <m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1"/>
    <m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1"/>
    <m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1"/>
    <m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1"/>
    <m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1"/>
    <m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1"/>
    <m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1"/>
    <m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1"/>
    <m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1"/>
    <m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1"/>
    <m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1"/>
    <m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1"/>
    <m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1"/>
    <m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1"/>
    <m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1"/>
    <m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1"/>
    <m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1"/>
    <m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1"/>
    <m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1"/>
    <m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1"/>
    <m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1"/>
    <m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1"/>
    <m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1"/>
    <m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1"/>
    <m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1"/>
    <m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1"/>
    <m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1"/>
    <m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1"/>
    <m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1"/>
    <m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1"/>
    <m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1"/>
    <m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1"/>
    <m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1"/>
    <m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1"/>
    <m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1"/>
    <m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1"/>
    <m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1"/>
    <m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1"/>
    <m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1"/>
    <m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1"/>
    <m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1"/>
    <m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1"/>
    <m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1"/>
    <m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1"/>
    <m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1"/>
    <m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1"/>
    <m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1"/>
    <m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1"/>
    <m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1"/>
    <m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1"/>
    <m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1"/>
    <m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1"/>
    <m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1"/>
    <m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1"/>
    <m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1"/>
    <m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1"/>
    <m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1"/>
    <m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1"/>
    <m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1"/>
    <m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1"/>
    <m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1"/>
    <m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1"/>
    <m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1"/>
    <m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1"/>
    <m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1"/>
    <m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1"/>
    <m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1"/>
    <m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1"/>
    <m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1"/>
    <m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1"/>
    <m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1"/>
    <m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1"/>
    <m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1"/>
    <m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1"/>
    <m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1"/>
    <m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1"/>
    <m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1"/>
    <m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1"/>
    <m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1"/>
    <m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1"/>
    <m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1"/>
    <m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1"/>
    <m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1"/>
    <m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1"/>
    <m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1"/>
    <m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1"/>
    <m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1"/>
    <m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1"/>
    <m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1"/>
    <m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1"/>
    <m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1"/>
    <m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1"/>
    <m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1"/>
    <m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1"/>
    <m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1"/>
    <m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1"/>
    <m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1"/>
    <m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1"/>
    <m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1"/>
    <m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1"/>
    <m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1"/>
    <m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1"/>
    <m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1"/>
    <m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1"/>
    <m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1"/>
    <m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1"/>
    <m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1"/>
    <m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1"/>
    <m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1"/>
    <m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1"/>
    <m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1"/>
    <m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1"/>
    <m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1"/>
    <m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1"/>
    <m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1"/>
    <m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1"/>
    <m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1"/>
    <m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1"/>
    <m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1"/>
    <m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1"/>
    <m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1"/>
    <m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1"/>
    <m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1"/>
    <m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1"/>
    <m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1"/>
    <m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1"/>
    <m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1"/>
    <m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1"/>
    <m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1"/>
    <m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1"/>
    <m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1"/>
    <m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1"/>
    <m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1"/>
    <m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1"/>
    <m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1"/>
    <m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1"/>
    <m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1"/>
    <m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1"/>
    <m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1"/>
    <m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1"/>
    <m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1"/>
    <m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1"/>
    <m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1"/>
    <m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1"/>
    <m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1"/>
    <m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1"/>
    <m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1"/>
    <m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1"/>
    <m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1"/>
    <m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1"/>
    <m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1"/>
    <m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1"/>
    <m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1"/>
    <m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1"/>
    <m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1"/>
    <m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1"/>
    <m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1"/>
    <m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1"/>
    <m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1"/>
    <m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1"/>
    <m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1"/>
    <m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1"/>
    <m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1"/>
    <m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1"/>
    <m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1"/>
    <m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1"/>
    <m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1"/>
    <m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1"/>
    <m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1"/>
    <m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1"/>
    <m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1"/>
    <m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1"/>
    <m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1"/>
    <m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1"/>
    <m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1"/>
    <m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1"/>
    <m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1"/>
    <m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1"/>
    <m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1"/>
    <m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1"/>
    <m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1"/>
    <m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1"/>
    <m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1"/>
    <m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1"/>
    <m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1"/>
    <m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1"/>
    <m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1"/>
    <m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1"/>
    <m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1"/>
    <m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1"/>
    <m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1"/>
    <m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1"/>
    <m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1"/>
    <m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1"/>
    <m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m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m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m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m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m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m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m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m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m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m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m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m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m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m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m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m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m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m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m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m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1"/>
    <m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1"/>
    <m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1"/>
    <m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1"/>
    <m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1"/>
    <m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1"/>
    <m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1"/>
    <m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1"/>
    <m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1"/>
    <m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1"/>
    <m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1"/>
    <m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1"/>
    <m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1"/>
    <m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1"/>
    <m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1"/>
    <m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1"/>
    <m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1"/>
    <m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1"/>
    <m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1"/>
    <m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1"/>
    <m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m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m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m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m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m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m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m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m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m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m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m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m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m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m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m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m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m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m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m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m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m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m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m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m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m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m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m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m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m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m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m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m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m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m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m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m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m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m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m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m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m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m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m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m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m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m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m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m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m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m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m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m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m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m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m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m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m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m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m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m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m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m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m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m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m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m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m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m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m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m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m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m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m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m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m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m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m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m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m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m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m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m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m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m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m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m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m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m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m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m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m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m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m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m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m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m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m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m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m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m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m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m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m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m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m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m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m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m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m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m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m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m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m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m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m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m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m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m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m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m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m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m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m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m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m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m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m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m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m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m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m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m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m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m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m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m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m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m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m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m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m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m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m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m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m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m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m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m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m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m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m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m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m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m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m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m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m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m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m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m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m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m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m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m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m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m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m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m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m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m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m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m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m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m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m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m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m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m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m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m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m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m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m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m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m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m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m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m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m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m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m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m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m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m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m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m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m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m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m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m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m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m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m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m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m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m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m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m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m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m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m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m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m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m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m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m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m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m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m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m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m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m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m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m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m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m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m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m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m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m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m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m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m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m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m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m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m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m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m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m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m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m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m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m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m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m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m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m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m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m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m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m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m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m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m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m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m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m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m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m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m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m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m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m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m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m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m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m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m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m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m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m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m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m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m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m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m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m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m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m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m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m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m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m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m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m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m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m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m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m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m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m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m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m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m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m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m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m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m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m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m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m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m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m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m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m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m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m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m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m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m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m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m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m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m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m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m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m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m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m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m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m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m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m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m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m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m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m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m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m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m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m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m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m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m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m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m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m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m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m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m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m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m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m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m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m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m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m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m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m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m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m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m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m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m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m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m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m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m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m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m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m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m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m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m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m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m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m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m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m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m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m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m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m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m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m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m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m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m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m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m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m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m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m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m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m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m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m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m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m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m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m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m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m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m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m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m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m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m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m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m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m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m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m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m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m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m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m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m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m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m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m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m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m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m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m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m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m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m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m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m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m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m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m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m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m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m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m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m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m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m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m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m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m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m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m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m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m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m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m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m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m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m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m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m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m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m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m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m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m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m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m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m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m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m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m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m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m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m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m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m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m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m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m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m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m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m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m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m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m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m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m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m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m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m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m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m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m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m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m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m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m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m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m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m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m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m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m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m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m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m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m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m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m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m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m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m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m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m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m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m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m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m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m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m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m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m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m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m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m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m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m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m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m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m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m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m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m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m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m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m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m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m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m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m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m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m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m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m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m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m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m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m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m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m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m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m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m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m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m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m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m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m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m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m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m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m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m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m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m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m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m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m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m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m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m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m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m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m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m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m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m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m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m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m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m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m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m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m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m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m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m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m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m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m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m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m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m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m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m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m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m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m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m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m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m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m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m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m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m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m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m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m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m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m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m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m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m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m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m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m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m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m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m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m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m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m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m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m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m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m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m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m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m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m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m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m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m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m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m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m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m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m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m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m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m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m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m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m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m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m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m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m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m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m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m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m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m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m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m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m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m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m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m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m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m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m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m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m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m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m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m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m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m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m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m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m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m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m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m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m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m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m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m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m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m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m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m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m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m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m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m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m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m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m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m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m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m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m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m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m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m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m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m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m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m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m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m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m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m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m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m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m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m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m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m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m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m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m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m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m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m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m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m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m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m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m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m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m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m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m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m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m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m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m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m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m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m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m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m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m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m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m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m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m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m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m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m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m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m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m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m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m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m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m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m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m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m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m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m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m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m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m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m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m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m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m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m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m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m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m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m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m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m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m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m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m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m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m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m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m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m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m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m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m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m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m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m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m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m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m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m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m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m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m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m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m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m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m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m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m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m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m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m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m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m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m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m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m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m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m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m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m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m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m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m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m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m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m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m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m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m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m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m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m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m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m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m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m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m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m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m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m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m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m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m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m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m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m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m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m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m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m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m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m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m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m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m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m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m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m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m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m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m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m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m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m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m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m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m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m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m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m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m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m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m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m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m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m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m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m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m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m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m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m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m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m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m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m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m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m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m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m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m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m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m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m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m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m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m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m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m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m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m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m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m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m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m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m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m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m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m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m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m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m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m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m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m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m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m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m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m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m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m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m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m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m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m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m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m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m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m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m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m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m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m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m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m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m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m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m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m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m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m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m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m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m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m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m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m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m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m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m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m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m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m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m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m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m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m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m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m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m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m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m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m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m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m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m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m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m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m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m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m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m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m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m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m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m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m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m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m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m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m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m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m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m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m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m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m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m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m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m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m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m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m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m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m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m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m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m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m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m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m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m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m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m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m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m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m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m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m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m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m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m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m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m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m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m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m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m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m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m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m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m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m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m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m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m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m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m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m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m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m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m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m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m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m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m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m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m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m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m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m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m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m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m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m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m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m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m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m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m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m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m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m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m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m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m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m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m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m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m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m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m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m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m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m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m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m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m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m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m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m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m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m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m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m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m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m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m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m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m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m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m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m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m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m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m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m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m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m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m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m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m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m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m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m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m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m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m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m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m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m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m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m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m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m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m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m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m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m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m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m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m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m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m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m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m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m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m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m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m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m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m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m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m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m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m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m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m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m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m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m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m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m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m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m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m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m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m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m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m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m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m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m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m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m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m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m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m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m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m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m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m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m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m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m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m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m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m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m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m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m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m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m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m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m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m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m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m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m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m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m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m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m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m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m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m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m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m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m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m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m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m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m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m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m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m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m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m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m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m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m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m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m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m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m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m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m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m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m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m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m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m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m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m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m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m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m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m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m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m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m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m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m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m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m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m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m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m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m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m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m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m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m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m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m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m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m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m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m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m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m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m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m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m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m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m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m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m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m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m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m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m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m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m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m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m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m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m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m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m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m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m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m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m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m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m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m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m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m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m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m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m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m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m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m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m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m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m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m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m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m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m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m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m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m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m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m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m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m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m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m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m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m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m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m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m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m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m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m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m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m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m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m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m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m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m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m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m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m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m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m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m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m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m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m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m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m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m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m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m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m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m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m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m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m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m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m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m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m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m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m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m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m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m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m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m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m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m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m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m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m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m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m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m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m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m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m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m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m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m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m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m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m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m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m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m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m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m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m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m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m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m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m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m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m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m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m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m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m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m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m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m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m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m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m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m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m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m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m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m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m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m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m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m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m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m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m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m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m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m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m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m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m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m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m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m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m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m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m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m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m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m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m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m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m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m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m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m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m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m/>
    <x v="4113"/>
    <x v="409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plays"/>
    <d v="2015-06-22T00:10:11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plays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plays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plays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plays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plays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plays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plays"/>
    <d v="2016-05-26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plays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plays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plays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plays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plays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plays"/>
    <d v="2016-05-18T16:15:09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plays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plays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plays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plays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plays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plays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plays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plays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plays"/>
    <d v="2014-12-16T21:52:2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plays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plays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plays"/>
    <d v="2015-11-10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plays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plays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plays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plays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plays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plays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plays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plays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plays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plays"/>
    <d v="2015-04-04T07:00:14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plays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plays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plays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plays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spaces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spaces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spaces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spaces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spaces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spaces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spaces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spaces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spaces"/>
    <d v="2015-01-29T12:24:2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spaces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spaces"/>
    <d v="2014-12-22T18:04:18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spaces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spaces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spaces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spaces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spaces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spaces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spaces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spaces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spaces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play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play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play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play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play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play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play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play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play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play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play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play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play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play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plays"/>
    <d v="2015-12-22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play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play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play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play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play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play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play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play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play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play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play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play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play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play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play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play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play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plays"/>
    <d v="2016-12-17T04:46:2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play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play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play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play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play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play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plays"/>
    <d v="2013-12-23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play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plays"/>
    <d v="2012-12-31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play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plays"/>
    <d v="2014-02-12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play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plays"/>
    <d v="2016-04-25T17:23:4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play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play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play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play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play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play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play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play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plays"/>
    <d v="2011-11-14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play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play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play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play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play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plays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plays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plays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plays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plays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plays"/>
    <d v="2016-12-05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plays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plays"/>
    <d v="2015-03-04T14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plays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plays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plays"/>
    <d v="2014-05-19T21:58:12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plays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plays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plays"/>
    <d v="2016-05-01T19:23:04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plays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plays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plays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plays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plays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plays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plays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plays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plays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plays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plays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plays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plays"/>
    <d v="2016-11-19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plays"/>
    <d v="2014-11-26T18:25:4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plays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plays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plays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plays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plays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plays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plays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plays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plays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plays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plays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plays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plays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plays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plays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plays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plays"/>
    <d v="2014-07-21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plays"/>
    <d v="2015-12-13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plays"/>
    <d v="2016-12-17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plays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plays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plays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plays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plays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plays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plays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plays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plays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plays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plays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plays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plays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plays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plays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plays"/>
    <d v="2016-12-08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plays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plays"/>
    <d v="2014-07-05T18:59:22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plays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plays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plays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plays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plays"/>
    <d v="2016-07-05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plays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plays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plays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plays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plays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plays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plays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plays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plays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plays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musical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musical"/>
    <d v="2015-01-19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musical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musical"/>
    <d v="2014-11-30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musical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musical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musical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musical"/>
    <d v="2014-12-05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musical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musical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musical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musical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musical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musical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musical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musical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musical"/>
    <d v="2015-03-03T23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musical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musical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musical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spaces"/>
    <d v="2015-07-10T15:27:1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spaces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spaces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spaces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spaces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spaces"/>
    <d v="2016-03-09T23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spaces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spaces"/>
    <d v="2015-06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spaces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spaces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spaces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spaces"/>
    <d v="2015-12-03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spaces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spaces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spaces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spaces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spaces"/>
    <d v="2015-11-13T02:01:39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spaces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spaces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spaces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plays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plays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plays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plays"/>
    <d v="2014-01-23T01:08:24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plays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plays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plays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plays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plays"/>
    <d v="2011-11-23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plays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plays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plays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plays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plays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plays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plays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plays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plays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plays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plays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spaces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spaces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spaces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spaces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spaces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spaces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spaces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spaces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spaces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spaces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spaces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spaces"/>
    <d v="2013-12-04T02:24:2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spaces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spaces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spaces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spaces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spaces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spaces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spaces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spaces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spaces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spaces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spaces"/>
    <d v="2010-01-16T22:04:5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spaces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spaces"/>
    <d v="2011-12-27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spaces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spaces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spaces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spaces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spaces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spaces"/>
    <d v="2010-12-14T08:51:37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spaces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spaces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spaces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spaces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spaces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spaces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spaces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spaces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spaces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spaces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spaces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spaces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spaces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spaces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spaces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spaces"/>
    <d v="2013-02-28T20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spaces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spaces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spaces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spaces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spaces"/>
    <d v="2011-11-21T05:16:32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spaces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spaces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spaces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spaces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spaces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spaces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spaces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spaces"/>
    <d v="2009-11-06T20:07:0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spaces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spaces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spaces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spaces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spaces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spaces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spaces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spaces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spaces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spaces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spaces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spaces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spaces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spaces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spaces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spaces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spaces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spaces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spaces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spaces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spaces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spaces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spaces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spaces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spaces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spaces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spaces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spaces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spaces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spaces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spaces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spaces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spaces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spaces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spaces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spaces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spaces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spaces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spaces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spaces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spaces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spaces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spaces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spaces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spaces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spaces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spaces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spaces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spaces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spaces"/>
    <d v="2011-12-16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spaces"/>
    <d v="2016-12-07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spaces"/>
    <d v="2012-12-18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spaces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spaces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spaces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spaces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spaces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spaces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spaces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spaces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spaces"/>
    <d v="2015-12-29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spaces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spaces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spaces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spaces"/>
    <d v="2014-12-07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spaces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spaces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spaces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spaces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spaces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spaces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spaces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spaces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spaces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spaces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spaces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spaces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spaces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spaces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spaces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spaces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spaces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spaces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spaces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spaces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spaces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spaces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plays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plays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plays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plays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plays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plays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plays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plays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plays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plays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plays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plays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plays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plays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plays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plays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plays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plays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plays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plays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plays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plays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plays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plays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plays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plays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plays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plays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plays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plays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plays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plays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plays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plays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plays"/>
    <d v="2013-10-03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plays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plays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plays"/>
    <d v="2011-12-17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plays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plays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plays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plays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plays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plays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plays"/>
    <d v="2013-12-26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plays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plays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plays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plays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plays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plays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plays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plays"/>
    <d v="2011-09-14T15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plays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plays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plays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plays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plays"/>
    <d v="2016-04-2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plays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plays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musical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musical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musical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musical"/>
    <d v="2013-11-27T04:01:29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musical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musical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musical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musical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musical"/>
    <d v="2015-04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musical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musical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musical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musical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musical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musical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musical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musical"/>
    <d v="2012-11-30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musical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musical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musical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plays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plays"/>
    <d v="2016-12-10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plays"/>
    <d v="2011-12-05T11:33:36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plays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plays"/>
    <d v="2015-12-28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plays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plays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plays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plays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plays"/>
    <d v="2013-12-12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plays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plays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plays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plays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plays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plays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plays"/>
    <d v="2014-12-18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plays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plays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plays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plays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plays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plays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plays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plays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plays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plays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plays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plays"/>
    <d v="2015-11-1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plays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plays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plays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plays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0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0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0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0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0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0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0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0"/>
    <s v="plays"/>
    <d v="2017-01-18T04:56:06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0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0"/>
    <s v="plays"/>
    <d v="2016-12-21T00:44:5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0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0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0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0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0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0"/>
    <s v="plays"/>
    <d v="2016-12-07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0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0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0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0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0"/>
    <s v="plays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0"/>
    <s v="plays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0"/>
    <s v="plays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0"/>
    <s v="plays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0"/>
    <s v="plays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0"/>
    <s v="plays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0"/>
    <s v="plays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0"/>
    <s v="plays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0"/>
    <s v="plays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0"/>
    <s v="plays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0"/>
    <s v="plays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0"/>
    <s v="plays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0"/>
    <s v="plays"/>
    <d v="2015-11-10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0"/>
    <s v="plays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0"/>
    <s v="plays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0"/>
    <s v="plays"/>
    <d v="2016-05-13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0"/>
    <s v="plays"/>
    <d v="2015-12-07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0"/>
    <s v="plays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0"/>
    <s v="plays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0"/>
    <s v="plays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0"/>
    <s v="plays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0"/>
    <s v="plays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0"/>
    <s v="plays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0"/>
    <s v="plays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0"/>
    <s v="plays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0"/>
    <s v="plays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0"/>
    <s v="plays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0"/>
    <s v="plays"/>
    <d v="2014-12-02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0"/>
    <s v="plays"/>
    <d v="2015-12-10T22:07:03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0"/>
    <s v="plays"/>
    <d v="2015-12-02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0"/>
    <s v="plays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0"/>
    <s v="plays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0"/>
    <s v="plays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0"/>
    <s v="plays"/>
    <d v="2014-11-20T01:12:11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0"/>
    <s v="plays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0"/>
    <s v="plays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0"/>
    <s v="plays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0"/>
    <s v="plays"/>
    <d v="2016-03-21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0"/>
    <s v="plays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0"/>
    <s v="plays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0"/>
    <s v="plays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0"/>
    <s v="plays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0"/>
    <s v="plays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0"/>
    <s v="plays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0"/>
    <s v="plays"/>
    <d v="2015-02-14T17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0"/>
    <s v="plays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0"/>
    <s v="plays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0"/>
    <s v="plays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0"/>
    <s v="plays"/>
    <d v="2016-09-18T18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0"/>
    <s v="plays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0"/>
    <s v="plays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0"/>
    <s v="plays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0"/>
    <s v="plays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0"/>
    <s v="plays"/>
    <d v="2015-03-07T16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0"/>
    <s v="plays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0"/>
    <s v="plays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0"/>
    <s v="plays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0"/>
    <s v="plays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0"/>
    <s v="plays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0"/>
    <s v="plays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0"/>
    <s v="plays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0"/>
    <s v="plays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0"/>
    <s v="plays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0"/>
    <s v="plays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0"/>
    <s v="plays"/>
    <d v="2014-07-29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0"/>
    <s v="plays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0"/>
    <s v="plays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0"/>
    <s v="plays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0"/>
    <s v="plays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0"/>
    <s v="plays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0"/>
    <s v="plays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0"/>
    <s v="plays"/>
    <d v="2015-11-20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0"/>
    <s v="plays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0"/>
    <s v="plays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0"/>
    <s v="plays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0"/>
    <s v="plays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0"/>
    <s v="plays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0"/>
    <s v="plays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0"/>
    <s v="plays"/>
    <d v="2015-11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0"/>
    <s v="plays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0"/>
    <s v="plays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0"/>
    <s v="plays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0"/>
    <s v="plays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0"/>
    <s v="plays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0"/>
    <s v="plays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0"/>
    <s v="plays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0"/>
    <s v="plays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0"/>
    <s v="plays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0"/>
    <s v="plays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0"/>
    <s v="plays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0"/>
    <s v="plays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0"/>
    <s v="plays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0"/>
    <s v="plays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0"/>
    <s v="plays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0"/>
    <s v="plays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0"/>
    <s v="plays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0"/>
    <s v="plays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0"/>
    <s v="plays"/>
    <d v="2017-01-27T23:05:18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0"/>
    <s v="plays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0"/>
    <s v="plays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0"/>
    <s v="play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0"/>
    <s v="play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0"/>
    <s v="play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0"/>
    <s v="play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0"/>
    <s v="plays"/>
    <d v="2014-09-16T15:58:59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0"/>
    <s v="play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0"/>
    <s v="play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0"/>
    <s v="plays"/>
    <d v="2016-02-16T18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0"/>
    <s v="play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0"/>
    <s v="play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0"/>
    <s v="play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0"/>
    <s v="play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0"/>
    <s v="play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0"/>
    <s v="play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0"/>
    <s v="play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0"/>
    <s v="play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0"/>
    <s v="play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0"/>
    <s v="play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0"/>
    <s v="plays"/>
    <d v="2015-06-24T03:51:29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0"/>
    <s v="play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0"/>
    <s v="play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0"/>
    <s v="play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0"/>
    <s v="plays"/>
    <d v="2014-12-17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0"/>
    <s v="play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0"/>
    <s v="play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0"/>
    <s v="plays"/>
    <d v="2016-11-14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0"/>
    <s v="play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0"/>
    <s v="play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0"/>
    <s v="play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0"/>
    <s v="play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0"/>
    <s v="play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0"/>
    <s v="plays"/>
    <d v="2014-12-11T16:37:32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0"/>
    <s v="plays"/>
    <d v="2014-12-01T05:16:04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0"/>
    <s v="play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0"/>
    <s v="play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0"/>
    <s v="plays"/>
    <d v="2014-12-02T22:20:04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0"/>
    <s v="play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0"/>
    <s v="play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0"/>
    <s v="play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0"/>
    <s v="play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0"/>
    <s v="play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0"/>
    <s v="play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0"/>
    <s v="play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0"/>
    <s v="plays"/>
    <d v="2016-09-2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0"/>
    <s v="play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0"/>
    <s v="plays"/>
    <d v="2014-11-28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0"/>
    <s v="play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0"/>
    <s v="plays"/>
    <d v="2016-12-07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0"/>
    <s v="play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0"/>
    <s v="play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0"/>
    <s v="play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0"/>
    <s v="play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0"/>
    <s v="play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0"/>
    <s v="play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0"/>
    <s v="play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0"/>
    <s v="plays"/>
    <d v="2014-10-0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0"/>
    <s v="play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0"/>
    <s v="play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0"/>
    <s v="play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0"/>
    <s v="play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0"/>
    <s v="plays"/>
    <d v="2016-12-11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0"/>
    <s v="play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0"/>
    <s v="play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0"/>
    <s v="plays"/>
    <d v="2016-12-07T22:49:09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0"/>
    <s v="plays"/>
    <d v="2016-12-22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0"/>
    <s v="plays"/>
    <d v="2016-12-22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0"/>
    <s v="play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0"/>
    <s v="plays"/>
    <d v="2016-11-22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0"/>
    <s v="plays"/>
    <d v="2014-07-15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0"/>
    <s v="play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0"/>
    <s v="play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0"/>
    <s v="play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0"/>
    <s v="play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0"/>
    <s v="play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0"/>
    <s v="plays"/>
    <d v="2016-12-30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0"/>
    <s v="play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0"/>
    <s v="plays"/>
    <d v="2014-10-28T15:48:27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0"/>
    <s v="play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0"/>
    <s v="play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0"/>
    <s v="play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0"/>
    <s v="plays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0"/>
    <s v="plays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0"/>
    <s v="plays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0"/>
    <s v="plays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0"/>
    <s v="plays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0"/>
    <s v="plays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0"/>
    <s v="plays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0"/>
    <s v="plays"/>
    <d v="2012-12-04T00:29:0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0"/>
    <s v="plays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0"/>
    <s v="plays"/>
    <d v="2012-07-21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0"/>
    <s v="plays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0"/>
    <s v="plays"/>
    <d v="2011-12-02T19:05:47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0"/>
    <s v="plays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0"/>
    <s v="plays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0"/>
    <s v="plays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0"/>
    <s v="plays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0"/>
    <s v="plays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0"/>
    <s v="plays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0"/>
    <s v="plays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0"/>
    <s v="plays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0"/>
    <s v="plays"/>
    <d v="2015-06-07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0"/>
    <s v="plays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0"/>
    <s v="plays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0"/>
    <s v="plays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0"/>
    <s v="plays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0"/>
    <s v="plays"/>
    <d v="2013-04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0"/>
    <s v="plays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0"/>
    <s v="plays"/>
    <d v="2014-12-15T13:10:1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0"/>
    <s v="plays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0"/>
    <s v="plays"/>
    <d v="2016-12-29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0"/>
    <s v="plays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0"/>
    <s v="plays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0"/>
    <s v="plays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0"/>
    <s v="plays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0"/>
    <s v="plays"/>
    <d v="2012-12-06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0"/>
    <s v="plays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0"/>
    <s v="plays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0"/>
    <s v="plays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0"/>
    <s v="plays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0"/>
    <s v="plays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0"/>
    <s v="plays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0"/>
    <s v="plays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0"/>
    <s v="plays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0"/>
    <s v="plays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0"/>
    <s v="plays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0"/>
    <s v="plays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0"/>
    <s v="plays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0"/>
    <s v="plays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0"/>
    <s v="plays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0"/>
    <s v="plays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0"/>
    <s v="plays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0"/>
    <s v="plays"/>
    <d v="2015-12-11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0"/>
    <s v="plays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0"/>
    <s v="plays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0"/>
    <s v="plays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0"/>
    <s v="plays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0"/>
    <s v="plays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0"/>
    <s v="plays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0"/>
    <s v="plays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0"/>
    <s v="plays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0"/>
    <s v="plays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0"/>
    <s v="plays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0"/>
    <s v="plays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0"/>
    <s v="plays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0"/>
    <s v="plays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0"/>
    <s v="plays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0"/>
    <s v="plays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0"/>
    <s v="plays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0"/>
    <s v="plays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0"/>
    <s v="plays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0"/>
    <s v="plays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0"/>
    <s v="plays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0"/>
    <s v="plays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0"/>
    <s v="plays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0"/>
    <s v="plays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0"/>
    <s v="plays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0"/>
    <s v="plays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0"/>
    <s v="plays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0"/>
    <s v="plays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0"/>
    <s v="plays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0"/>
    <s v="plays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0"/>
    <s v="plays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0"/>
    <s v="plays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0"/>
    <s v="plays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0"/>
    <s v="plays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0"/>
    <s v="plays"/>
    <d v="2011-05-27T19:45:12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0"/>
    <s v="plays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0"/>
    <s v="plays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0"/>
    <s v="plays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0"/>
    <s v="plays"/>
    <d v="2013-12-20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0"/>
    <s v="plays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0"/>
    <s v="plays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0"/>
    <s v="plays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0"/>
    <s v="plays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0"/>
    <s v="plays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0"/>
    <s v="plays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0"/>
    <s v="plays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0"/>
    <s v="plays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0"/>
    <s v="plays"/>
    <d v="2012-07-30T21:11:21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0"/>
    <s v="plays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0"/>
    <s v="plays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0"/>
    <s v="plays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0"/>
    <s v="plays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0"/>
    <s v="plays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0"/>
    <s v="plays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0"/>
    <s v="plays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0"/>
    <s v="plays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0"/>
    <s v="plays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0"/>
    <s v="plays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0"/>
    <s v="plays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0"/>
    <s v="plays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0"/>
    <s v="plays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0"/>
    <s v="plays"/>
    <d v="2011-11-22T16:12:15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0"/>
    <s v="plays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0"/>
    <s v="plays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0"/>
    <s v="plays"/>
    <d v="2012-04-06T10:59:18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0"/>
    <s v="plays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0"/>
    <s v="plays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0"/>
    <s v="plays"/>
    <d v="2011-12-18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0"/>
    <s v="plays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0"/>
    <s v="plays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0"/>
    <s v="plays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0"/>
    <s v="plays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0"/>
    <s v="plays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0"/>
    <s v="plays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0"/>
    <s v="plays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0"/>
    <s v="plays"/>
    <d v="2014-02-24T09:24:15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0"/>
    <s v="plays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0"/>
    <s v="plays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0"/>
    <s v="plays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0"/>
    <s v="plays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0"/>
    <s v="plays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0"/>
    <s v="plays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0"/>
    <s v="plays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0"/>
    <s v="plays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0"/>
    <s v="plays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0"/>
    <s v="plays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0"/>
    <s v="plays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0"/>
    <s v="plays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0"/>
    <s v="plays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0"/>
    <s v="plays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0"/>
    <s v="plays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0"/>
    <s v="plays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0"/>
    <s v="plays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0"/>
    <s v="plays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0"/>
    <s v="plays"/>
    <d v="2012-11-17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0"/>
    <s v="plays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0"/>
    <s v="plays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0"/>
    <s v="plays"/>
    <d v="2013-12-08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0"/>
    <s v="plays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0"/>
    <s v="plays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0"/>
    <s v="plays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0"/>
    <s v="plays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0"/>
    <s v="plays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0"/>
    <s v="plays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0"/>
    <s v="plays"/>
    <d v="2015-09-0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0"/>
    <s v="plays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0"/>
    <s v="plays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0"/>
    <s v="plays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0"/>
    <s v="plays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0"/>
    <s v="plays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0"/>
    <s v="plays"/>
    <d v="2011-11-30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0"/>
    <s v="plays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0"/>
    <s v="plays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0"/>
    <s v="plays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0"/>
    <s v="plays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0"/>
    <s v="plays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0"/>
    <s v="plays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0"/>
    <s v="plays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0"/>
    <s v="plays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0"/>
    <s v="plays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0"/>
    <s v="plays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0"/>
    <s v="plays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0"/>
    <s v="plays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0"/>
    <s v="plays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0"/>
    <s v="plays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0"/>
    <s v="plays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0"/>
    <s v="plays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0"/>
    <s v="plays"/>
    <d v="2011-12-01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0"/>
    <s v="plays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0"/>
    <s v="plays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0"/>
    <s v="plays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0"/>
    <s v="plays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0"/>
    <s v="plays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0"/>
    <s v="plays"/>
    <d v="2015-12-04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0"/>
    <s v="plays"/>
    <d v="2010-11-25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0"/>
    <s v="plays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0"/>
    <s v="musical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0"/>
    <s v="musical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0"/>
    <s v="musical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0"/>
    <s v="musical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0"/>
    <s v="musical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0"/>
    <s v="musical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0"/>
    <s v="musical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0"/>
    <s v="musical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0"/>
    <s v="musical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0"/>
    <s v="musical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0"/>
    <s v="musical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0"/>
    <s v="musical"/>
    <d v="2014-11-01T21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0"/>
    <s v="musical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0"/>
    <s v="musical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0"/>
    <s v="musical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0"/>
    <s v="musical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0"/>
    <s v="musical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0"/>
    <s v="musical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0"/>
    <s v="musical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0"/>
    <s v="musical"/>
    <d v="2010-06-09T00:28:5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0"/>
    <s v="plays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0"/>
    <s v="plays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0"/>
    <s v="plays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0"/>
    <s v="plays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0"/>
    <s v="plays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0"/>
    <s v="plays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0"/>
    <s v="plays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0"/>
    <s v="plays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0"/>
    <s v="plays"/>
    <d v="2015-12-30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0"/>
    <s v="plays"/>
    <d v="2011-12-06T00:34:49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0"/>
    <s v="plays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0"/>
    <s v="plays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0"/>
    <s v="plays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0"/>
    <s v="play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0"/>
    <s v="play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0"/>
    <s v="plays"/>
    <d v="2016-01-13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0"/>
    <s v="play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0"/>
    <s v="play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0"/>
    <s v="plays"/>
    <d v="2016-12-28T20:57:06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0"/>
    <s v="play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0"/>
    <s v="play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0"/>
    <s v="play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0"/>
    <s v="plays"/>
    <d v="2015-12-23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0"/>
    <s v="plays"/>
    <d v="2015-12-18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0"/>
    <s v="play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0"/>
    <s v="play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0"/>
    <s v="plays"/>
    <d v="2014-12-26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0"/>
    <s v="play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0"/>
    <s v="play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0"/>
    <s v="play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0"/>
    <s v="play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0"/>
    <s v="play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0"/>
    <s v="plays"/>
    <d v="2014-12-20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0"/>
    <s v="play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0"/>
    <s v="play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0"/>
    <s v="plays"/>
    <d v="2016-01-04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0"/>
    <s v="play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0"/>
    <s v="play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0"/>
    <s v="play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0"/>
    <s v="play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0"/>
    <s v="play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0"/>
    <s v="play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0"/>
    <s v="play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0"/>
    <s v="plays"/>
    <d v="2016-12-17T05:17:33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0"/>
    <s v="play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0"/>
    <s v="play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0"/>
    <s v="play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0"/>
    <s v="play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0"/>
    <s v="play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0"/>
    <s v="play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0"/>
    <s v="play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0"/>
    <s v="play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0"/>
    <s v="play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0"/>
    <s v="play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0"/>
    <s v="play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0"/>
    <s v="play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0"/>
    <s v="play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0"/>
    <s v="play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0"/>
    <s v="play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0"/>
    <s v="plays"/>
    <d v="2015-11-16T18:25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0"/>
    <s v="play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0"/>
    <s v="plays"/>
    <d v="2016-09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0"/>
    <s v="play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0"/>
    <s v="play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0"/>
    <s v="play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0"/>
    <s v="play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0"/>
    <s v="play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0"/>
    <s v="play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0"/>
    <s v="play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0"/>
    <s v="plays"/>
    <d v="2014-06-27T20:47:4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0"/>
    <s v="play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0"/>
    <s v="play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0"/>
    <s v="play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0"/>
    <s v="play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0"/>
    <s v="plays"/>
    <d v="2016-12-16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0"/>
    <s v="play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0"/>
    <s v="play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0"/>
    <s v="play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0"/>
    <s v="play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0"/>
    <s v="play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0"/>
    <s v="play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0"/>
    <s v="play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0"/>
    <s v="play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0"/>
    <s v="play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0"/>
    <s v="play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0"/>
    <s v="plays"/>
    <d v="2016-12-10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0"/>
    <s v="play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0"/>
    <s v="plays"/>
    <d v="2014-11-12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0"/>
    <s v="play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0"/>
    <s v="play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0"/>
    <s v="play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0"/>
    <s v="play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0"/>
    <s v="play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0"/>
    <s v="plays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0"/>
    <s v="plays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0"/>
    <s v="plays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0"/>
    <s v="plays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0"/>
    <s v="plays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0"/>
    <s v="plays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0"/>
    <s v="plays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0"/>
    <s v="musical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0"/>
    <s v="musical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0"/>
    <s v="musical"/>
    <d v="2015-02-09T17:05:07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0"/>
    <s v="musical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0"/>
    <s v="musical"/>
    <d v="2015-11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0"/>
    <s v="musical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0"/>
    <s v="musical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0"/>
    <s v="musical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0"/>
    <s v="musical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0"/>
    <s v="musical"/>
    <d v="2012-12-06T10:46:3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0"/>
    <s v="musical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0"/>
    <s v="musical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0"/>
    <s v="musical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0"/>
    <s v="musical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0"/>
    <s v="musical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0"/>
    <s v="musical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0"/>
    <s v="musical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0"/>
    <s v="musical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0"/>
    <s v="musical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0"/>
    <s v="musical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0"/>
    <s v="musical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0"/>
    <s v="musical"/>
    <d v="2016-08-16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0"/>
    <s v="musical"/>
    <d v="2016-01-13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0"/>
    <s v="musical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0"/>
    <s v="musical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0"/>
    <s v="musical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0"/>
    <s v="musical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0"/>
    <s v="musical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0"/>
    <s v="musical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0"/>
    <s v="musical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0"/>
    <s v="musical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0"/>
    <s v="musical"/>
    <d v="2015-02-12T21:37:23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0"/>
    <s v="musical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0"/>
    <s v="musical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0"/>
    <s v="musical"/>
    <d v="2016-03-03T06:38:28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0"/>
    <s v="musical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0"/>
    <s v="musical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0"/>
    <s v="musical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0"/>
    <s v="musical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0"/>
    <s v="musical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0"/>
    <s v="musical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0"/>
    <s v="musical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0"/>
    <s v="musical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0"/>
    <s v="musical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0"/>
    <s v="musical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0"/>
    <s v="musical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0"/>
    <s v="musical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0"/>
    <s v="musical"/>
    <d v="2013-12-05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0"/>
    <s v="musical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0"/>
    <s v="musical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0"/>
    <s v="musical"/>
    <d v="2015-12-15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0"/>
    <s v="musical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0"/>
    <s v="musical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0"/>
    <s v="musical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0"/>
    <s v="musical"/>
    <d v="2014-12-29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0"/>
    <s v="musical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0"/>
    <s v="musical"/>
    <d v="2014-06-03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0"/>
    <s v="musical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0"/>
    <s v="musical"/>
    <d v="2016-02-13T16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0"/>
    <s v="musical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0"/>
    <s v="play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0"/>
    <s v="plays"/>
    <d v="2014-03-25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0"/>
    <s v="play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0"/>
    <s v="play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0"/>
    <s v="play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0"/>
    <s v="plays"/>
    <d v="2012-12-07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0"/>
    <s v="play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0"/>
    <s v="play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0"/>
    <s v="play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0"/>
    <s v="play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0"/>
    <s v="play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0"/>
    <s v="play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0"/>
    <s v="play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0"/>
    <s v="play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0"/>
    <s v="play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0"/>
    <s v="play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0"/>
    <s v="play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0"/>
    <s v="play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0"/>
    <s v="play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0"/>
    <s v="play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0"/>
    <s v="play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0"/>
    <s v="play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0"/>
    <s v="play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0"/>
    <s v="play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0"/>
    <s v="plays"/>
    <d v="2015-12-09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0"/>
    <s v="plays"/>
    <d v="2014-11-20T18:13:31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0"/>
    <s v="play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0"/>
    <s v="play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0"/>
    <s v="play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0"/>
    <s v="play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0"/>
    <s v="play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0"/>
    <s v="play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0"/>
    <s v="play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0"/>
    <s v="play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0"/>
    <s v="play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0"/>
    <s v="play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0"/>
    <s v="play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0"/>
    <s v="play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0"/>
    <s v="play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0"/>
    <s v="play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0"/>
    <s v="plays"/>
    <d v="2014-10-14T20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0"/>
    <s v="play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0"/>
    <s v="play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0"/>
    <s v="play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0"/>
    <s v="play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0"/>
    <s v="plays"/>
    <d v="2016-12-02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0"/>
    <s v="play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0"/>
    <s v="play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0"/>
    <s v="play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0"/>
    <s v="play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0"/>
    <s v="play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0"/>
    <s v="play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0"/>
    <s v="plays"/>
    <d v="2014-12-02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0"/>
    <s v="plays"/>
    <d v="2015-07-07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0"/>
    <s v="play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0"/>
    <s v="play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0"/>
    <s v="play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0"/>
    <s v="play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0"/>
    <s v="play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0"/>
    <s v="play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0"/>
    <s v="musical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0"/>
    <s v="musical"/>
    <d v="2016-11-01T04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0"/>
    <s v="musical"/>
    <d v="2016-05-17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0"/>
    <s v="musical"/>
    <d v="2015-11-09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0"/>
    <s v="musical"/>
    <d v="2015-08-08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0"/>
    <s v="musical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0"/>
    <s v="musical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0"/>
    <s v="musical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0"/>
    <s v="musical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0"/>
    <s v="musical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0"/>
    <s v="musical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0"/>
    <s v="musical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0"/>
    <s v="musical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0"/>
    <s v="musical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0"/>
    <s v="musical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0"/>
    <s v="musical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0"/>
    <s v="musical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0"/>
    <s v="musical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0"/>
    <s v="musical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0"/>
    <s v="musical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0"/>
    <s v="play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0"/>
    <s v="play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0"/>
    <s v="play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0"/>
    <s v="play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0"/>
    <s v="plays"/>
    <d v="2014-10-26T19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0"/>
    <s v="play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0"/>
    <s v="play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0"/>
    <s v="play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0"/>
    <s v="play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0"/>
    <s v="play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0"/>
    <s v="play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0"/>
    <s v="play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0"/>
    <s v="play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0"/>
    <s v="plays"/>
    <d v="2014-05-22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0"/>
    <s v="play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0"/>
    <s v="plays"/>
    <d v="2016-12-24T19:51:28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0"/>
    <s v="play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0"/>
    <s v="play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0"/>
    <s v="play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0"/>
    <s v="play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0"/>
    <s v="play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0"/>
    <s v="play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0"/>
    <s v="play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0"/>
    <s v="play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0"/>
    <s v="play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0"/>
    <s v="play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0"/>
    <s v="play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0"/>
    <s v="play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0"/>
    <s v="play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0"/>
    <s v="play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0"/>
    <s v="play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0"/>
    <s v="play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0"/>
    <s v="play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0"/>
    <s v="play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0"/>
    <s v="play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0"/>
    <s v="play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0"/>
    <s v="play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0"/>
    <s v="play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0"/>
    <s v="play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0"/>
    <s v="plays"/>
    <d v="2017-02-06T18:37:33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0"/>
    <s v="play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0"/>
    <s v="play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0"/>
    <s v="plays"/>
    <d v="2017-01-26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0"/>
    <s v="play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0"/>
    <s v="play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0"/>
    <s v="play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0"/>
    <s v="plays"/>
    <d v="2016-12-27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0"/>
    <s v="play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0"/>
    <s v="play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0"/>
    <s v="play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0"/>
    <s v="play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0"/>
    <s v="play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0"/>
    <s v="play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0"/>
    <s v="play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0"/>
    <s v="plays"/>
    <d v="2016-11-06T11:24:48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0"/>
    <s v="play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0"/>
    <s v="play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0"/>
    <s v="plays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0"/>
    <s v="plays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0"/>
    <s v="plays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0"/>
    <s v="plays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0"/>
    <s v="plays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0"/>
    <s v="plays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0"/>
    <s v="plays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0"/>
    <s v="plays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0"/>
    <s v="plays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0"/>
    <s v="plays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0"/>
    <s v="plays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0"/>
    <s v="plays"/>
    <d v="2013-11-0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0"/>
    <s v="plays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0"/>
    <s v="plays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0"/>
    <s v="plays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0"/>
    <s v="plays"/>
    <d v="2011-12-06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0"/>
    <s v="plays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0"/>
    <s v="plays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0"/>
    <s v="plays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0"/>
    <s v="plays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0"/>
    <s v="plays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0"/>
    <s v="plays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0"/>
    <s v="plays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0"/>
    <s v="plays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0"/>
    <s v="plays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0"/>
    <s v="plays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0"/>
    <s v="plays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0"/>
    <s v="plays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0"/>
    <s v="plays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0"/>
    <s v="plays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0"/>
    <s v="plays"/>
    <d v="2010-11-05T14:54:46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0"/>
    <s v="plays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0"/>
    <s v="plays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0"/>
    <s v="plays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0"/>
    <s v="plays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0"/>
    <s v="plays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0"/>
    <s v="plays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0"/>
    <s v="plays"/>
    <d v="2013-12-30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0"/>
    <s v="plays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0"/>
    <s v="plays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0"/>
    <s v="plays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0"/>
    <s v="plays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0"/>
    <s v="plays"/>
    <d v="2013-12-12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0"/>
    <s v="plays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0"/>
    <s v="plays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0"/>
    <s v="plays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0"/>
    <s v="plays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0"/>
    <s v="plays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0"/>
    <s v="plays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0"/>
    <s v="plays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0"/>
    <s v="plays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0"/>
    <s v="plays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0"/>
    <s v="plays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0"/>
    <s v="plays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0"/>
    <s v="plays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0"/>
    <s v="plays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0"/>
    <s v="plays"/>
    <d v="2010-12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0"/>
    <s v="plays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0"/>
    <s v="plays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0"/>
    <s v="plays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0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0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0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0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0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0"/>
    <s v="plays"/>
    <d v="2016-12-05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0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0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0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0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0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0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0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0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0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0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0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0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0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0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0"/>
    <s v="play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0"/>
    <s v="play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0"/>
    <s v="play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0"/>
    <s v="play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0"/>
    <s v="play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0"/>
    <s v="play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0"/>
    <s v="play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0"/>
    <s v="play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0"/>
    <s v="play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0"/>
    <s v="play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0"/>
    <s v="play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0"/>
    <s v="play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0"/>
    <s v="play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0"/>
    <s v="play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0"/>
    <s v="plays"/>
    <d v="2014-12-12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0"/>
    <s v="play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0"/>
    <s v="play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0"/>
    <s v="play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0"/>
    <s v="play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0"/>
    <s v="play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0"/>
    <s v="play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0"/>
    <s v="play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0"/>
    <s v="plays"/>
    <d v="2014-12-01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0"/>
    <s v="play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0"/>
    <s v="play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0"/>
    <s v="play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0"/>
    <s v="play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0"/>
    <s v="play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0"/>
    <s v="plays"/>
    <d v="2016-12-28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0"/>
    <s v="play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0"/>
    <s v="play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0"/>
    <s v="play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0"/>
    <s v="play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0"/>
    <s v="play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0"/>
    <s v="plays"/>
    <d v="2015-07-03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0"/>
    <s v="play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0"/>
    <s v="play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0"/>
    <s v="play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0"/>
    <s v="play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0"/>
    <s v="play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0"/>
    <s v="plays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0"/>
    <s v="plays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0"/>
    <s v="plays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0"/>
    <s v="plays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0"/>
    <s v="plays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0"/>
    <s v="plays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0"/>
    <s v="plays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0"/>
    <s v="plays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0"/>
    <s v="plays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0"/>
    <s v="plays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0"/>
    <s v="plays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0"/>
    <s v="plays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0"/>
    <s v="plays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0"/>
    <s v="plays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0"/>
    <s v="plays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0"/>
    <s v="plays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0"/>
    <s v="plays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0"/>
    <s v="plays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0"/>
    <s v="plays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0"/>
    <s v="plays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0"/>
    <s v="plays"/>
    <d v="2014-11-08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0"/>
    <s v="plays"/>
    <d v="2015-02-14T17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0"/>
    <s v="plays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0"/>
    <s v="plays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0"/>
    <s v="plays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0"/>
    <s v="plays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0"/>
    <s v="plays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0"/>
    <s v="plays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0"/>
    <s v="plays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0"/>
    <s v="plays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0"/>
    <s v="plays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0"/>
    <s v="plays"/>
    <d v="2016-12-16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0"/>
    <s v="plays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0"/>
    <s v="plays"/>
    <d v="2017-01-12T05:16:1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0"/>
    <s v="plays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0"/>
    <s v="plays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0"/>
    <s v="plays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0"/>
    <s v="plays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0"/>
    <s v="plays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0"/>
    <s v="plays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0"/>
    <s v="plays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0"/>
    <s v="plays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0"/>
    <s v="plays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0"/>
    <s v="plays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0"/>
    <s v="plays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0"/>
    <s v="plays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0"/>
    <s v="plays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0"/>
    <s v="plays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0"/>
    <s v="plays"/>
    <d v="2016-02-01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1"/>
    <m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1"/>
    <m/>
    <d v="2017-01-17T03:28:46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1"/>
    <m/>
    <d v="2016-12-15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1"/>
    <m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1"/>
    <m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1"/>
    <m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1"/>
    <m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1"/>
    <m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1"/>
    <m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1"/>
    <m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1"/>
    <m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1"/>
    <m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1"/>
    <m/>
    <d v="2014-10-29T16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1"/>
    <m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1"/>
    <m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1"/>
    <m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1"/>
    <m/>
    <d v="2014-11-02T0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1"/>
    <m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1"/>
    <m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1"/>
    <m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1"/>
    <m/>
    <d v="2015-12-22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1"/>
    <m/>
    <d v="2016-12-04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1"/>
    <m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1"/>
    <m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1"/>
    <m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1"/>
    <m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1"/>
    <m/>
    <d v="2016-09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1"/>
    <m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1"/>
    <m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1"/>
    <m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1"/>
    <m/>
    <d v="2015-12-02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1"/>
    <m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1"/>
    <m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1"/>
    <m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1"/>
    <m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1"/>
    <m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1"/>
    <m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1"/>
    <m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1"/>
    <m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1"/>
    <m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1"/>
    <m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1"/>
    <m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1"/>
    <m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1"/>
    <m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1"/>
    <m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1"/>
    <m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1"/>
    <m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1"/>
    <m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1"/>
    <m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1"/>
    <m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1"/>
    <m/>
    <d v="2016-12-03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1"/>
    <m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1"/>
    <m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1"/>
    <m/>
    <d v="2016-04-0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1"/>
    <m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1"/>
    <m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1"/>
    <m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1"/>
    <m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1"/>
    <m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1"/>
    <m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1"/>
    <m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1"/>
    <m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1"/>
    <m/>
    <d v="2014-07-12T16:08:4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1"/>
    <m/>
    <d v="2016-12-04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1"/>
    <m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1"/>
    <m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1"/>
    <m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1"/>
    <m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1"/>
    <m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1"/>
    <m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1"/>
    <m/>
    <d v="2013-02-21T21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1"/>
    <m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1"/>
    <m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1"/>
    <m/>
    <d v="2015-12-02T04:07:4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1"/>
    <m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1"/>
    <m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1"/>
    <m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1"/>
    <m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1"/>
    <m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1"/>
    <m/>
    <d v="2013-09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1"/>
    <m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1"/>
    <m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1"/>
    <m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1"/>
    <m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1"/>
    <m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1"/>
    <m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1"/>
    <m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1"/>
    <m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1"/>
    <m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1"/>
    <m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1"/>
    <m/>
    <d v="2016-06-27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1"/>
    <m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1"/>
    <m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1"/>
    <m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1"/>
    <m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1"/>
    <m/>
    <d v="2013-12-06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1"/>
    <m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1"/>
    <m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1"/>
    <m/>
    <d v="2014-12-18T17:07:23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1"/>
    <m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1"/>
    <m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1"/>
    <m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1"/>
    <m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1"/>
    <m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1"/>
    <m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1"/>
    <m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1"/>
    <m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1"/>
    <m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1"/>
    <m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1"/>
    <m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1"/>
    <m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1"/>
    <m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1"/>
    <m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1"/>
    <m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1"/>
    <m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1"/>
    <m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1"/>
    <m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1"/>
    <m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1"/>
    <m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1"/>
    <m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1"/>
    <m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1"/>
    <m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1"/>
    <m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1"/>
    <m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1"/>
    <m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1"/>
    <m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1"/>
    <m/>
    <d v="2014-05-23T17:48:03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1"/>
    <m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1"/>
    <m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1"/>
    <m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1"/>
    <m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1"/>
    <m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1"/>
    <m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1"/>
    <m/>
    <d v="2015-12-01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1"/>
    <m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1"/>
    <m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1"/>
    <m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1"/>
    <m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1"/>
    <m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1"/>
    <m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1"/>
    <m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1"/>
    <m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1"/>
    <m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1"/>
    <m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1"/>
    <m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1"/>
    <m/>
    <d v="2014-12-08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1"/>
    <m/>
    <d v="2016-12-01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1"/>
    <m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1"/>
    <m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1"/>
    <m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1"/>
    <m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1"/>
    <m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1"/>
    <m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1"/>
    <m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1"/>
    <m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1"/>
    <m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1"/>
    <m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1"/>
    <m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1"/>
    <m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1"/>
    <m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1"/>
    <m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1"/>
    <m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1"/>
    <m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1"/>
    <m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1"/>
    <m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1"/>
    <m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1"/>
    <m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1"/>
    <m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1"/>
    <m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1"/>
    <m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1"/>
    <m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1"/>
    <m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1"/>
    <m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1"/>
    <m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1"/>
    <m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1"/>
    <m/>
    <d v="2014-11-19T01:29:45"/>
    <x v="1567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1"/>
    <m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1"/>
    <m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1"/>
    <m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1"/>
    <m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1"/>
    <m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1"/>
    <m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1"/>
    <m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1"/>
    <m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1"/>
    <m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1"/>
    <m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1"/>
    <m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1"/>
    <m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1"/>
    <m/>
    <d v="2015-11-17T10:46:30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1"/>
    <m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1"/>
    <m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1"/>
    <m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1"/>
    <m/>
    <d v="2016-12-03T21:29:28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1"/>
    <m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1"/>
    <m/>
    <d v="2014-11-13T22:49:25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1"/>
    <m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1"/>
    <m/>
    <d v="2015-09-09T23:38:06"/>
    <x v="1588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1"/>
    <m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1"/>
    <m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1"/>
    <m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1"/>
    <m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1"/>
    <m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1"/>
    <m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1"/>
    <m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1"/>
    <m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1"/>
    <m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1"/>
    <m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1"/>
    <m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1"/>
    <m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1"/>
    <m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1"/>
    <m/>
    <d v="2011-11-29T04:04:19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1"/>
    <m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1"/>
    <m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1"/>
    <m/>
    <d v="2010-12-24T02:40:38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1"/>
    <m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1"/>
    <m/>
    <d v="2013-11-29T19:56:26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1"/>
    <m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1"/>
    <m/>
    <d v="2012-11-15T22:11:5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1"/>
    <m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1"/>
    <m/>
    <d v="2012-12-03T20:59:44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1"/>
    <m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1"/>
    <m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1"/>
    <m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1"/>
    <m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1"/>
    <m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1"/>
    <m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1"/>
    <m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1"/>
    <m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1"/>
    <m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1"/>
    <m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1"/>
    <m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1"/>
    <m/>
    <d v="2012-11-30T08:48:55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1"/>
    <m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1"/>
    <m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1"/>
    <m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1"/>
    <m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1"/>
    <m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1"/>
    <m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1"/>
    <m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1"/>
    <m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1"/>
    <m/>
    <d v="2011-12-19T21:12:36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1"/>
    <m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1"/>
    <m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1"/>
    <m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1"/>
    <m/>
    <d v="2009-11-05T18:02:20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1"/>
    <m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1"/>
    <m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1"/>
    <m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1"/>
    <m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1"/>
    <m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1"/>
    <m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1"/>
    <m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1"/>
    <m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1"/>
    <m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1"/>
    <m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1"/>
    <m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1"/>
    <m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1"/>
    <m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1"/>
    <m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1"/>
    <m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1"/>
    <m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1"/>
    <m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1"/>
    <m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1"/>
    <m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1"/>
    <m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1"/>
    <m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1"/>
    <m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1"/>
    <m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1"/>
    <m/>
    <d v="2015-12-05T23:57:1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1"/>
    <m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1"/>
    <m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1"/>
    <m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1"/>
    <m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1"/>
    <m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1"/>
    <m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1"/>
    <m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1"/>
    <m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1"/>
    <m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1"/>
    <m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1"/>
    <m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1"/>
    <m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1"/>
    <m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1"/>
    <m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1"/>
    <m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1"/>
    <m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1"/>
    <m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1"/>
    <m/>
    <d v="2011-06-29T01:39:05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1"/>
    <m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1"/>
    <m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1"/>
    <m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1"/>
    <m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1"/>
    <m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1"/>
    <m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1"/>
    <m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1"/>
    <m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1"/>
    <m/>
    <d v="2017-03-10T12:49:54"/>
    <x v="1687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1"/>
    <m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1"/>
    <m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1"/>
    <m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1"/>
    <m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1"/>
    <m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1"/>
    <m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1"/>
    <m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1"/>
    <m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1"/>
    <m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1"/>
    <m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1"/>
    <m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1"/>
    <m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1"/>
    <m/>
    <d v="2014-12-16T15:56:45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1"/>
    <m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1"/>
    <m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1"/>
    <m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1"/>
    <m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1"/>
    <m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1"/>
    <m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1"/>
    <m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1"/>
    <m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1"/>
    <m/>
    <d v="2015-12-03T14:11:28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1"/>
    <m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1"/>
    <m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1"/>
    <m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1"/>
    <m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1"/>
    <m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1"/>
    <m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1"/>
    <m/>
    <d v="2016-03-31T23:33:58"/>
    <x v="1716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1"/>
    <m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1"/>
    <m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1"/>
    <m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1"/>
    <m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1"/>
    <m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1"/>
    <m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1"/>
    <m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1"/>
    <m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1"/>
    <m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1"/>
    <m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1"/>
    <m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1"/>
    <m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1"/>
    <m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1"/>
    <m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1"/>
    <m/>
    <d v="2015-11-17T16:24:41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1"/>
    <m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1"/>
    <m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1"/>
    <m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1"/>
    <m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1"/>
    <m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1"/>
    <m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1"/>
    <m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1"/>
    <m/>
    <d v="2015-06-16T19:37:02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1"/>
    <m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1"/>
    <m/>
    <d v="2016-12-06T21:02:50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1"/>
    <m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1"/>
    <m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1"/>
    <m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1"/>
    <m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1"/>
    <m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1"/>
    <m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1"/>
    <m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1"/>
    <m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1"/>
    <m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1"/>
    <m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1"/>
    <m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1"/>
    <m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1"/>
    <m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1"/>
    <m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1"/>
    <m/>
    <d v="2016-12-29T19:51:23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1"/>
    <m/>
    <d v="2016-05-15T22:56:32"/>
    <x v="1757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1"/>
    <m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1"/>
    <m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1"/>
    <m/>
    <d v="2015-07-24T13:37:40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1"/>
    <m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1"/>
    <m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1"/>
    <m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1"/>
    <m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1"/>
    <m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1"/>
    <m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1"/>
    <m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1"/>
    <m/>
    <d v="2014-12-14T19:39:1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1"/>
    <m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1"/>
    <m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1"/>
    <m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1"/>
    <m/>
    <d v="2014-12-05T18:14:58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1"/>
    <m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1"/>
    <m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1"/>
    <m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1"/>
    <m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1"/>
    <m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1"/>
    <m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1"/>
    <m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1"/>
    <m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1"/>
    <m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1"/>
    <m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1"/>
    <m/>
    <d v="2014-12-30T15:44:00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1"/>
    <m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1"/>
    <m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1"/>
    <m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1"/>
    <m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1"/>
    <m/>
    <d v="2014-11-13T06:00:03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1"/>
    <m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1"/>
    <m/>
    <d v="2014-11-30T17:46:05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1"/>
    <m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1"/>
    <m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1"/>
    <m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1"/>
    <m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1"/>
    <m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1"/>
    <m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1"/>
    <m/>
    <d v="2015-12-06T07:50:33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1"/>
    <m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1"/>
    <m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1"/>
    <m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1"/>
    <m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1"/>
    <m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1"/>
    <m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1"/>
    <m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1"/>
    <m/>
    <d v="2014-08-26T15:19:09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1"/>
    <m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1"/>
    <m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1"/>
    <m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1"/>
    <m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1"/>
    <m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1"/>
    <m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1"/>
    <m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1"/>
    <m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1"/>
    <m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1"/>
    <m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1"/>
    <m/>
    <d v="2016-12-01T15:53:2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1"/>
    <m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1"/>
    <m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1"/>
    <m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1"/>
    <m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1"/>
    <m/>
    <d v="2013-12-26T19:07:4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1"/>
    <m/>
    <d v="2012-09-24T16:26:16"/>
    <x v="1822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1"/>
    <m/>
    <d v="2013-12-18T21:59:27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1"/>
    <m/>
    <d v="2013-06-18T20:01:43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1"/>
    <m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1"/>
    <m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1"/>
    <m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1"/>
    <m/>
    <d v="2010-12-04T02:06:11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1"/>
    <m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1"/>
    <m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1"/>
    <m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1"/>
    <m/>
    <d v="2013-01-29T01:03:2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1"/>
    <m/>
    <d v="2014-12-15T23:08:15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1"/>
    <m/>
    <d v="2016-03-01T16:51:11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1"/>
    <m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1"/>
    <m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1"/>
    <m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1"/>
    <m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1"/>
    <m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1"/>
    <m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1"/>
    <m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1"/>
    <m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1"/>
    <m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1"/>
    <m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1"/>
    <m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1"/>
    <m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1"/>
    <m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1"/>
    <m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1"/>
    <m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1"/>
    <m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1"/>
    <m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1"/>
    <m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1"/>
    <m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1"/>
    <m/>
    <d v="2013-11-22T12:55:40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1"/>
    <m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1"/>
    <m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1"/>
    <m/>
    <d v="2011-10-17T04:48:41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1"/>
    <m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1"/>
    <m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1"/>
    <m/>
    <d v="2014-12-27T07:12:2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1"/>
    <m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1"/>
    <m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1"/>
    <m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1"/>
    <m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1"/>
    <m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1"/>
    <m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1"/>
    <m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1"/>
    <m/>
    <d v="2016-12-05T00:04:0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1"/>
    <m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1"/>
    <m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1"/>
    <m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1"/>
    <m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1"/>
    <m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1"/>
    <m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1"/>
    <m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1"/>
    <m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1"/>
    <m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1"/>
    <m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1"/>
    <m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1"/>
    <m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1"/>
    <m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1"/>
    <m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1"/>
    <m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1"/>
    <m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1"/>
    <m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1"/>
    <m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1"/>
    <m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1"/>
    <m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1"/>
    <m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1"/>
    <m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1"/>
    <m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1"/>
    <m/>
    <d v="2011-03-30T22:36:25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1"/>
    <m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1"/>
    <m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1"/>
    <m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1"/>
    <m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1"/>
    <m/>
    <d v="2015-12-28T04:37:53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1"/>
    <m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1"/>
    <m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1"/>
    <m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1"/>
    <m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1"/>
    <m/>
    <d v="2016-11-28T18:29:51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1"/>
    <m/>
    <d v="2015-11-18T16:27:01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1"/>
    <m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1"/>
    <m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1"/>
    <m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1"/>
    <m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1"/>
    <m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1"/>
    <m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1"/>
    <m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1"/>
    <m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1"/>
    <m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1"/>
    <m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1"/>
    <m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1"/>
    <m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1"/>
    <m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1"/>
    <m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1"/>
    <m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1"/>
    <m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1"/>
    <m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1"/>
    <m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1"/>
    <m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1"/>
    <m/>
    <d v="2013-12-18T18:15:55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1"/>
    <m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1"/>
    <m/>
    <d v="2010-10-05T22:54:16"/>
    <x v="1925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1"/>
    <m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1"/>
    <m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1"/>
    <m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1"/>
    <m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1"/>
    <m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1"/>
    <m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1"/>
    <m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1"/>
    <m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1"/>
    <m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1"/>
    <m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1"/>
    <m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1"/>
    <m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1"/>
    <m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1"/>
    <m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1"/>
    <m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1"/>
    <m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1"/>
    <m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1"/>
    <m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1"/>
    <m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1"/>
    <m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1"/>
    <m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1"/>
    <m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1"/>
    <m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1"/>
    <m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1"/>
    <m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1"/>
    <m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1"/>
    <m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1"/>
    <m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1"/>
    <m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1"/>
    <m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1"/>
    <m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1"/>
    <m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1"/>
    <m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1"/>
    <m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1"/>
    <m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1"/>
    <m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1"/>
    <m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1"/>
    <m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1"/>
    <m/>
    <d v="2011-12-21T02:08:30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1"/>
    <m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1"/>
    <m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1"/>
    <m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1"/>
    <m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1"/>
    <m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1"/>
    <m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1"/>
    <m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1"/>
    <m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1"/>
    <m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1"/>
    <m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1"/>
    <m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1"/>
    <m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1"/>
    <m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1"/>
    <m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1"/>
    <m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1"/>
    <m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1"/>
    <m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1"/>
    <m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1"/>
    <m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1"/>
    <m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1"/>
    <m/>
    <d v="2016-02-13T10:24:43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1"/>
    <m/>
    <d v="2015-01-30T15:21:16"/>
    <x v="198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1"/>
    <m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1"/>
    <m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1"/>
    <m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1"/>
    <m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1"/>
    <m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1"/>
    <m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1"/>
    <m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1"/>
    <m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1"/>
    <m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1"/>
    <m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1"/>
    <m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1"/>
    <m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1"/>
    <m/>
    <d v="2015-12-07T22:50:13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1"/>
    <m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1"/>
    <m/>
    <d v="2016-12-24T17:05:43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1"/>
    <m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1"/>
    <m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1"/>
    <m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1"/>
    <m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1"/>
    <m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1"/>
    <m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1"/>
    <m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1"/>
    <m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1"/>
    <m/>
    <d v="2015-12-09T08:36:13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1"/>
    <m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1"/>
    <m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1"/>
    <m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1"/>
    <m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1"/>
    <m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1"/>
    <m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1"/>
    <m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1"/>
    <m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1"/>
    <m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1"/>
    <m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1"/>
    <m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1"/>
    <m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1"/>
    <m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1"/>
    <m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1"/>
    <m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1"/>
    <m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1"/>
    <m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1"/>
    <m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1"/>
    <m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1"/>
    <m/>
    <d v="2014-12-02T07:54:13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1"/>
    <m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1"/>
    <m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1"/>
    <m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1"/>
    <m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1"/>
    <m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1"/>
    <m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1"/>
    <m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1"/>
    <m/>
    <d v="2016-11-01T10:32:05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1"/>
    <m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1"/>
    <m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1"/>
    <m/>
    <d v="2015-11-23T16:59:34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1"/>
    <m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1"/>
    <m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1"/>
    <m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1"/>
    <m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1"/>
    <m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1"/>
    <m/>
    <d v="2013-04-23T15:38:11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1"/>
    <m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1"/>
    <m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1"/>
    <m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1"/>
    <m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1"/>
    <m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1"/>
    <m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1"/>
    <m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1"/>
    <m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1"/>
    <m/>
    <d v="2016-01-27T11:52:12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1"/>
    <m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1"/>
    <m/>
    <d v="2015-12-23T14:27:34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1"/>
    <m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1"/>
    <m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1"/>
    <m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1"/>
    <m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1"/>
    <m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1"/>
    <m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1"/>
    <m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1"/>
    <m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1"/>
    <m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1"/>
    <m/>
    <d v="2015-12-02T23:19:51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1"/>
    <m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1"/>
    <m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1"/>
    <m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1"/>
    <m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1"/>
    <m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1"/>
    <m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1"/>
    <m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1"/>
    <m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1"/>
    <m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1"/>
    <m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1"/>
    <m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1"/>
    <m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1"/>
    <m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1"/>
    <m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1"/>
    <m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1"/>
    <m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1"/>
    <m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1"/>
    <m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1"/>
    <m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1"/>
    <m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1"/>
    <m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1"/>
    <m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1"/>
    <m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1"/>
    <m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1"/>
    <m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1"/>
    <m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1"/>
    <m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1"/>
    <m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1"/>
    <m/>
    <d v="2012-02-07T02:43:55"/>
    <x v="2097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1"/>
    <m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1"/>
    <m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1"/>
    <m/>
    <d v="2011-12-15T03:35:14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1"/>
    <m/>
    <d v="2011-04-05T20:50:48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1"/>
    <m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1"/>
    <m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1"/>
    <m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1"/>
    <m/>
    <d v="2012-12-27T05:09:34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1"/>
    <m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1"/>
    <m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1"/>
    <m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1"/>
    <m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1"/>
    <m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1"/>
    <m/>
    <d v="2013-04-01T22:16:33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1"/>
    <m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1"/>
    <m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1"/>
    <m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1"/>
    <m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1"/>
    <m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1"/>
    <m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1"/>
    <m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1"/>
    <m/>
    <d v="2013-11-13T23:08:56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1"/>
    <m/>
    <d v="2016-12-12T17:49:08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1"/>
    <m/>
    <d v="2016-12-08T07:12:49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1"/>
    <m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1"/>
    <m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1"/>
    <m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1"/>
    <m/>
    <d v="2014-11-08T23:21:27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1"/>
    <m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1"/>
    <m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1"/>
    <m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1"/>
    <m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1"/>
    <m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1"/>
    <m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1"/>
    <m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1"/>
    <m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1"/>
    <m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1"/>
    <m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1"/>
    <m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1"/>
    <m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1"/>
    <m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1"/>
    <m/>
    <d v="2012-12-12T20:00:24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1"/>
    <m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1"/>
    <m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1"/>
    <m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1"/>
    <m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1"/>
    <m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1"/>
    <m/>
    <d v="2016-01-28T16:18:30"/>
    <x v="2145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1"/>
    <m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1"/>
    <m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1"/>
    <m/>
    <d v="2010-06-26T00:35:56"/>
    <x v="2148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1"/>
    <m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1"/>
    <m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1"/>
    <m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1"/>
    <m/>
    <d v="2014-12-01T21:51:58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1"/>
    <m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1"/>
    <m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1"/>
    <m/>
    <d v="2013-08-02T20:30:0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1"/>
    <m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1"/>
    <m/>
    <d v="2012-12-21T20:29:34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1"/>
    <m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1"/>
    <m/>
    <d v="2012-04-19T17:05:05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1"/>
    <m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1"/>
    <m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1"/>
    <m/>
    <d v="2015-04-17T21:35:20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1"/>
    <m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1"/>
    <m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1"/>
    <m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1"/>
    <m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1"/>
    <m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1"/>
    <m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1"/>
    <m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1"/>
    <m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1"/>
    <m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1"/>
    <m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1"/>
    <m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1"/>
    <m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1"/>
    <m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1"/>
    <m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1"/>
    <m/>
    <d v="2016-12-19T15:16:37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1"/>
    <m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1"/>
    <m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1"/>
    <m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1"/>
    <m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1"/>
    <m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1"/>
    <m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1"/>
    <m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1"/>
    <m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1"/>
    <m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1"/>
    <m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1"/>
    <m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1"/>
    <m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1"/>
    <m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1"/>
    <m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1"/>
    <m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1"/>
    <m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1"/>
    <m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1"/>
    <m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1"/>
    <m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1"/>
    <m/>
    <d v="2015-10-15T12:20:00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1"/>
    <m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1"/>
    <m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1"/>
    <m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1"/>
    <m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1"/>
    <m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1"/>
    <m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1"/>
    <m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1"/>
    <m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1"/>
    <m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1"/>
    <m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1"/>
    <m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1"/>
    <m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1"/>
    <m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1"/>
    <m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1"/>
    <m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1"/>
    <m/>
    <d v="2014-01-07T19:00:48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1"/>
    <m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1"/>
    <m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1"/>
    <m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1"/>
    <m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1"/>
    <m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1"/>
    <m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1"/>
    <m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1"/>
    <m/>
    <d v="2011-12-29T18:54:07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1"/>
    <m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1"/>
    <m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1"/>
    <m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1"/>
    <m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1"/>
    <m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1"/>
    <m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1"/>
    <m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1"/>
    <m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1"/>
    <m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1"/>
    <m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1"/>
    <m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1"/>
    <m/>
    <d v="2016-12-06T19:47:27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1"/>
    <m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1"/>
    <m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1"/>
    <m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1"/>
    <m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1"/>
    <m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1"/>
    <m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1"/>
    <m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1"/>
    <m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1"/>
    <m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1"/>
    <m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1"/>
    <m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1"/>
    <m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1"/>
    <m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1"/>
    <m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1"/>
    <m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1"/>
    <m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1"/>
    <m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1"/>
    <m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1"/>
    <m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1"/>
    <m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1"/>
    <m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1"/>
    <m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1"/>
    <m/>
    <d v="2016-05-15T22:28:49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1"/>
    <m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1"/>
    <m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1"/>
    <m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1"/>
    <m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1"/>
    <m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1"/>
    <m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1"/>
    <m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1"/>
    <m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1"/>
    <m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1"/>
    <m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1"/>
    <m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1"/>
    <m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1"/>
    <m/>
    <d v="2016-12-21T20:51:53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1"/>
    <m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1"/>
    <m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1"/>
    <m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1"/>
    <m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1"/>
    <m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1"/>
    <m/>
    <d v="2013-12-06T15:38:09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1"/>
    <m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1"/>
    <m/>
    <d v="2015-11-30T17:01:07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1"/>
    <m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1"/>
    <m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1"/>
    <m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1"/>
    <m/>
    <d v="2015-11-15T04:11:26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1"/>
    <m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1"/>
    <m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1"/>
    <m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1"/>
    <m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1"/>
    <m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1"/>
    <m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1"/>
    <m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1"/>
    <m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1"/>
    <m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1"/>
    <m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1"/>
    <m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1"/>
    <m/>
    <d v="2012-12-21T17:21:20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1"/>
    <m/>
    <d v="2012-12-27T22:54:16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1"/>
    <m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1"/>
    <m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1"/>
    <m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1"/>
    <m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1"/>
    <m/>
    <d v="2012-06-14T17:26:56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1"/>
    <m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1"/>
    <m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1"/>
    <m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1"/>
    <m/>
    <d v="2010-11-20T19:34:51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1"/>
    <m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1"/>
    <m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1"/>
    <m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1"/>
    <m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1"/>
    <m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1"/>
    <m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1"/>
    <m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1"/>
    <m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1"/>
    <m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1"/>
    <m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1"/>
    <m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1"/>
    <m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1"/>
    <m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1"/>
    <m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1"/>
    <m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1"/>
    <m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1"/>
    <m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1"/>
    <m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1"/>
    <m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1"/>
    <m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1"/>
    <m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1"/>
    <m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1"/>
    <m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1"/>
    <m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1"/>
    <m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1"/>
    <m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1"/>
    <m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1"/>
    <m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1"/>
    <m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1"/>
    <m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1"/>
    <m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1"/>
    <m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1"/>
    <m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1"/>
    <m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1"/>
    <m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1"/>
    <m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1"/>
    <m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1"/>
    <m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1"/>
    <m/>
    <d v="2015-11-19T19:48:25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1"/>
    <m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1"/>
    <m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1"/>
    <m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1"/>
    <m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1"/>
    <m/>
    <d v="2015-12-22T22:22:1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1"/>
    <m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1"/>
    <m/>
    <d v="2016-12-04T20:12: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1"/>
    <m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1"/>
    <m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1"/>
    <m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1"/>
    <m/>
    <d v="2014-11-11T17:21:00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1"/>
    <m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1"/>
    <m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1"/>
    <m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1"/>
    <m/>
    <d v="2014-12-05T22:20:36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1"/>
    <m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1"/>
    <m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1"/>
    <m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1"/>
    <m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1"/>
    <m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1"/>
    <m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1"/>
    <m/>
    <d v="2015-12-08T17:40:2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1"/>
    <m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1"/>
    <m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1"/>
    <m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1"/>
    <m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1"/>
    <m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1"/>
    <m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1"/>
    <m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1"/>
    <m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1"/>
    <m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1"/>
    <m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1"/>
    <m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1"/>
    <m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1"/>
    <m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1"/>
    <m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1"/>
    <m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1"/>
    <m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1"/>
    <m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1"/>
    <m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1"/>
    <m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1"/>
    <m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1"/>
    <m/>
    <d v="2014-11-11T20:07:04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1"/>
    <m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1"/>
    <m/>
    <d v="2014-12-16T20:29:19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1"/>
    <m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1"/>
    <m/>
    <d v="2014-11-25T06:17:44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1"/>
    <m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1"/>
    <m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1"/>
    <m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1"/>
    <m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1"/>
    <m/>
    <d v="2016-12-13T02:54:47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1"/>
    <m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1"/>
    <m/>
    <d v="2014-12-03T21:14:16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1"/>
    <m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1"/>
    <m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1"/>
    <m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1"/>
    <m/>
    <d v="2016-01-05T19:44:56"/>
    <x v="2399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1"/>
    <m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1"/>
    <m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1"/>
    <m/>
    <d v="2015-12-04T00:56:47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1"/>
    <m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1"/>
    <m/>
    <d v="2014-12-10T02:39:50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1"/>
    <m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1"/>
    <m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1"/>
    <m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1"/>
    <m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1"/>
    <m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1"/>
    <m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1"/>
    <m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1"/>
    <m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1"/>
    <m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1"/>
    <m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1"/>
    <m/>
    <d v="2014-07-11T21:13:07"/>
    <x v="2415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1"/>
    <m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1"/>
    <m/>
    <d v="2014-12-20T17:43:0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1"/>
    <m/>
    <d v="2014-09-11T00:41:35"/>
    <x v="2418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1"/>
    <m/>
    <d v="2015-01-22T16:29:56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1"/>
    <m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1"/>
    <m/>
    <d v="2014-12-01T16:54:50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1"/>
    <m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1"/>
    <m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1"/>
    <m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1"/>
    <m/>
    <d v="2016-02-12T07:38:53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1"/>
    <m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1"/>
    <m/>
    <d v="2016-12-30T21:06:06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1"/>
    <m/>
    <d v="2016-01-13T03:08:24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1"/>
    <m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1"/>
    <m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1"/>
    <m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1"/>
    <m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1"/>
    <m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1"/>
    <m/>
    <d v="2015-11-30T14:46:10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1"/>
    <m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1"/>
    <m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1"/>
    <m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1"/>
    <m/>
    <d v="2016-01-14T21:35:13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1"/>
    <m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1"/>
    <m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1"/>
    <m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1"/>
    <m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1"/>
    <m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1"/>
    <m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1"/>
    <m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1"/>
    <m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1"/>
    <m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1"/>
    <m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1"/>
    <m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1"/>
    <m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1"/>
    <m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1"/>
    <m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1"/>
    <m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1"/>
    <m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1"/>
    <m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1"/>
    <m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1"/>
    <m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1"/>
    <m/>
    <d v="2016-11-30T04:29:27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1"/>
    <m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1"/>
    <m/>
    <d v="2012-06-29T04:28:16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1"/>
    <m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1"/>
    <m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1"/>
    <m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1"/>
    <m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1"/>
    <m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1"/>
    <m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1"/>
    <m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1"/>
    <m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1"/>
    <m/>
    <d v="2011-12-16T23:49:52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1"/>
    <m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1"/>
    <m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1"/>
    <m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1"/>
    <m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1"/>
    <m/>
    <d v="2014-10-01T07:52:50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1"/>
    <m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1"/>
    <m/>
    <d v="2012-12-14T22:48:33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1"/>
    <m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1"/>
    <m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1"/>
    <m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1"/>
    <m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1"/>
    <m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1"/>
    <m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1"/>
    <m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1"/>
    <m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1"/>
    <m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1"/>
    <m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1"/>
    <m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1"/>
    <m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1"/>
    <m/>
    <d v="2010-12-30T20:08:34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1"/>
    <m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1"/>
    <m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1"/>
    <m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1"/>
    <m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1"/>
    <m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1"/>
    <m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1"/>
    <m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1"/>
    <m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1"/>
    <m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1"/>
    <m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1"/>
    <m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1"/>
    <m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1"/>
    <m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1"/>
    <m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1"/>
    <m/>
    <d v="2015-09-11T07:07:49"/>
    <x v="2503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1"/>
    <m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1"/>
    <m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1"/>
    <m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1"/>
    <m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1"/>
    <m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1"/>
    <m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1"/>
    <m/>
    <d v="2016-12-28T00:09:49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1"/>
    <m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1"/>
    <m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1"/>
    <m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1"/>
    <m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1"/>
    <m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1"/>
    <m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1"/>
    <m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1"/>
    <m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1"/>
    <m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1"/>
    <m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1"/>
    <m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1"/>
    <m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1"/>
    <m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1"/>
    <m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1"/>
    <m/>
    <d v="2015-08-01T20:01:43"/>
    <x v="2525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1"/>
    <m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1"/>
    <m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1"/>
    <m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1"/>
    <m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1"/>
    <m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1"/>
    <m/>
    <d v="2009-11-10T16:48:32"/>
    <x v="2531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1"/>
    <m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1"/>
    <m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1"/>
    <m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1"/>
    <m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1"/>
    <m/>
    <d v="2014-12-04T21:39:12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1"/>
    <m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1"/>
    <m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1"/>
    <m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1"/>
    <m/>
    <d v="2010-12-02T02:34:58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1"/>
    <m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1"/>
    <m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1"/>
    <m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1"/>
    <m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1"/>
    <m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1"/>
    <m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1"/>
    <m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1"/>
    <m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1"/>
    <m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1"/>
    <m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1"/>
    <m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1"/>
    <m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1"/>
    <m/>
    <d v="2012-11-09T23:47:37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1"/>
    <m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1"/>
    <m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1"/>
    <m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1"/>
    <m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1"/>
    <m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1"/>
    <m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1"/>
    <m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1"/>
    <m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1"/>
    <m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1"/>
    <m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1"/>
    <m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1"/>
    <m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1"/>
    <m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1"/>
    <m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1"/>
    <m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1"/>
    <m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1"/>
    <m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1"/>
    <m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1"/>
    <m/>
    <d v="2014-12-13T02:36:34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1"/>
    <m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1"/>
    <m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1"/>
    <m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1"/>
    <m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1"/>
    <m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1"/>
    <m/>
    <d v="2015-10-17T15:04:58"/>
    <x v="257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1"/>
    <m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1"/>
    <m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1"/>
    <m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1"/>
    <m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1"/>
    <m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1"/>
    <m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1"/>
    <m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1"/>
    <m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1"/>
    <m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1"/>
    <m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1"/>
    <m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1"/>
    <m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1"/>
    <m/>
    <d v="2014-07-08T23:13:48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1"/>
    <m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1"/>
    <m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1"/>
    <m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1"/>
    <m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1"/>
    <m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1"/>
    <m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1"/>
    <m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1"/>
    <m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1"/>
    <m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1"/>
    <m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1"/>
    <m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1"/>
    <m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1"/>
    <m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1"/>
    <m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1"/>
    <m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1"/>
    <m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1"/>
    <m/>
    <d v="2016-11-30T08:03:34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1"/>
    <m/>
    <d v="2014-12-09T03:26:10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1"/>
    <m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1"/>
    <m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1"/>
    <m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1"/>
    <m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1"/>
    <m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1"/>
    <m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1"/>
    <m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1"/>
    <m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1"/>
    <m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1"/>
    <m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1"/>
    <m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1"/>
    <m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1"/>
    <m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1"/>
    <m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1"/>
    <m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1"/>
    <m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1"/>
    <m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1"/>
    <m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1"/>
    <m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1"/>
    <m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1"/>
    <m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1"/>
    <m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1"/>
    <m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1"/>
    <m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1"/>
    <m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1"/>
    <m/>
    <d v="2014-12-16T21:54:55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1"/>
    <m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1"/>
    <m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1"/>
    <m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1"/>
    <m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1"/>
    <m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1"/>
    <m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1"/>
    <m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1"/>
    <m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1"/>
    <m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1"/>
    <m/>
    <d v="2016-02-08T17:09:20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1"/>
    <m/>
    <d v="2015-12-03T23:55:41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1"/>
    <m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1"/>
    <m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1"/>
    <m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1"/>
    <m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1"/>
    <m/>
    <d v="2015-02-20T14:25:26"/>
    <x v="2650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1"/>
    <m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1"/>
    <m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1"/>
    <m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1"/>
    <m/>
    <d v="2016-06-30T21:13:14"/>
    <x v="265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1"/>
    <m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1"/>
    <m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1"/>
    <m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1"/>
    <m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1"/>
    <m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1"/>
    <m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1"/>
    <m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1"/>
    <m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1"/>
    <m/>
    <d v="2016-01-11T22:13:36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1"/>
    <m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1"/>
    <m/>
    <d v="2015-11-11T00:51:36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1"/>
    <m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1"/>
    <m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1"/>
    <m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1"/>
    <m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1"/>
    <m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1"/>
    <m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1"/>
    <m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1"/>
    <m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1"/>
    <m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1"/>
    <m/>
    <d v="2015-01-29T00:01:34"/>
    <x v="2675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1"/>
    <m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1"/>
    <m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1"/>
    <m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1"/>
    <m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1"/>
    <m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1"/>
    <m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1"/>
    <m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1"/>
    <m/>
    <d v="2015-05-30T15:21:58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1"/>
    <m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1"/>
    <m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1"/>
    <m/>
    <d v="2015-04-19T02:31:16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1"/>
    <m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1"/>
    <m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1"/>
    <m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1"/>
    <m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1"/>
    <m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1"/>
    <m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1"/>
    <m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1"/>
    <m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1"/>
    <m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1"/>
    <m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m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m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m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m/>
    <d v="2017-02-21T20:41:5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m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m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m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m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m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m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m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m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m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m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m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m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m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m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m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m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1"/>
    <m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1"/>
    <m/>
    <d v="2016-11-30T20:34:13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1"/>
    <m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1"/>
    <m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1"/>
    <m/>
    <d v="2017-01-10T17:52:1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1"/>
    <m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1"/>
    <m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1"/>
    <m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1"/>
    <m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1"/>
    <m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1"/>
    <m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1"/>
    <m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1"/>
    <m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1"/>
    <m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1"/>
    <m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1"/>
    <m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1"/>
    <m/>
    <d v="2013-12-03T22:01:2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1"/>
    <m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1"/>
    <m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1"/>
    <m/>
    <d v="2015-02-10T00:45:52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1"/>
    <m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1"/>
    <m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1"/>
    <m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1"/>
    <m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1"/>
    <m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1"/>
    <m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1"/>
    <m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1"/>
    <m/>
    <d v="2016-08-03T17:03:22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1"/>
    <m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1"/>
    <m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1"/>
    <m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1"/>
    <m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1"/>
    <m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1"/>
    <m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1"/>
    <m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1"/>
    <m/>
    <d v="2013-12-12T21:36:41"/>
    <x v="2752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1"/>
    <m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1"/>
    <m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1"/>
    <m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1"/>
    <m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1"/>
    <m/>
    <d v="2012-12-04T01:31:33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1"/>
    <m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1"/>
    <m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1"/>
    <m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1"/>
    <m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1"/>
    <m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1"/>
    <m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1"/>
    <m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1"/>
    <m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1"/>
    <m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1"/>
    <m/>
    <d v="2012-12-14T12:45:40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1"/>
    <m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1"/>
    <m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1"/>
    <m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1"/>
    <m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1"/>
    <m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1"/>
    <m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1"/>
    <m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1"/>
    <m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1"/>
    <m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m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m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m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m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m/>
    <d v="2016-07-07T04:32:47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m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m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m/>
    <d v="2016-06-29T16:50:43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m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m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m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m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m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m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m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m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m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m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m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m/>
    <d v="2014-11-05T13:16:06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m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m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m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m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m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m/>
    <d v="2015-06-30T06:24:50"/>
    <x v="2802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m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m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m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m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m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m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m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m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m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m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m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m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m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m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m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m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m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m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m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m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m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m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m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m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m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m/>
    <d v="2014-10-26T17:01:34"/>
    <x v="2828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m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m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m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m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m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m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m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m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m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s v="N/A"/>
    <x v="1"/>
    <m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s v="N/A"/>
    <x v="1"/>
    <m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m/>
    <d v="2016-12-05T13:06:20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m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s v="N/A"/>
    <x v="1"/>
    <m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s v="N/A"/>
    <x v="1"/>
    <m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m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m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m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s v="N/A"/>
    <x v="1"/>
    <m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m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s v="N/A"/>
    <x v="1"/>
    <m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m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m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m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m/>
    <d v="2016-12-22T22:04:55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s v="N/A"/>
    <x v="1"/>
    <m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m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m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m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m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m/>
    <d v="2014-07-11T16:12:03"/>
    <x v="2859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m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s v="N/A"/>
    <x v="1"/>
    <m/>
    <d v="2014-11-07T02:44:19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m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m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m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m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m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m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s v="N/A"/>
    <x v="1"/>
    <m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m/>
    <d v="2014-12-29T19:37:11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m/>
    <d v="2016-12-18T20:16:26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m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s v="N/A"/>
    <x v="1"/>
    <m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m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m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m/>
    <d v="2015-12-21T17:24:21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m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s v="N/A"/>
    <x v="1"/>
    <m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m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m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m/>
    <d v="2014-11-05T17:27:15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m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m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m/>
    <d v="2014-12-12T10:15:24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s v="N/A"/>
    <x v="1"/>
    <m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m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m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m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m/>
    <d v="2014-08-18T17:08:24"/>
    <x v="2888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m/>
    <d v="2014-11-10T18:33:15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s v="N/A"/>
    <x v="1"/>
    <m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m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m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m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m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s v="N/A"/>
    <x v="1"/>
    <m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m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m/>
    <d v="2014-12-09T21:42:19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m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m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m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m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m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m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m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m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m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m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m/>
    <d v="2015-12-16T03:09:34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m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m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m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m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m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m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m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m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m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m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m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m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m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m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m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m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m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m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m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m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m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m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m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m/>
    <d v="2014-09-30T15:37:03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m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m/>
    <d v="2014-12-31T16:53:34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m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m/>
    <d v="2014-12-09T18:33:38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m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m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s v="N/A"/>
    <x v="1"/>
    <m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m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s v="N/A"/>
    <x v="1"/>
    <m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m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m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m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m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s v="N/A"/>
    <x v="1"/>
    <m/>
    <d v="2015-12-24T08:45:52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m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m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m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s v="N/A"/>
    <x v="1"/>
    <m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m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m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m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s v="N/A"/>
    <x v="1"/>
    <m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s v="N/A"/>
    <x v="1"/>
    <m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s v="N/A"/>
    <x v="1"/>
    <m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m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m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m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m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m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m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m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m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m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m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m/>
    <d v="2014-08-01T15:47:58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m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m/>
    <d v="2015-12-03T19:38:28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m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m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m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m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m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m/>
    <d v="2014-12-20T19:47:03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m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m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m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m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m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m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m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m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m/>
    <d v="2016-05-21T08:41:21"/>
    <x v="2984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m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m/>
    <d v="2015-12-03T13:47:0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m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m/>
    <d v="2016-09-09T18:25:10"/>
    <x v="2988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m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m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m/>
    <d v="2016-12-20T15:57:51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m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m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m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m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m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m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m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m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m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m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m/>
    <d v="2014-11-14T18:09:51"/>
    <x v="300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m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m/>
    <d v="2015-12-22T05:05:19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m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m/>
    <d v="2014-12-23T19:58:39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m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m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m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m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m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m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m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m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m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m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m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m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m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m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m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m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m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m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m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m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m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m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m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m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m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m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m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m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m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m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m/>
    <d v="2015-12-21T20:50:48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m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m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m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m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m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m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m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m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m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m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m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m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s v="N/A"/>
    <x v="1"/>
    <m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m/>
    <d v="2014-11-10T22:59:50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s v="N/A"/>
    <x v="1"/>
    <m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s v="N/A"/>
    <x v="1"/>
    <m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m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m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m/>
    <d v="2015-08-29T06:35:34"/>
    <x v="3055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s v="N/A"/>
    <x v="1"/>
    <m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m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m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m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m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m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m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m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m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m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m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m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m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m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m/>
    <d v="2016-06-30T02:27:20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m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m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m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m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m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m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s v="N/A"/>
    <x v="1"/>
    <m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m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m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m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m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m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m/>
    <d v="2014-12-08T13:44:07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m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m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m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m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m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m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m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m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m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m/>
    <d v="2015-12-21T19:00:49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m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m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m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m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m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m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m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m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m/>
    <d v="2015-05-04T19:32:31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m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m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m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m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m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m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s v="N/A"/>
    <x v="1"/>
    <m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m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m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m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m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m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m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m/>
    <d v="2014-07-28T16:18:55"/>
    <x v="311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m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m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m/>
    <d v="2014-12-04T18:43:21"/>
    <x v="3118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s v="N/A"/>
    <x v="1"/>
    <m/>
    <d v="2015-12-08T04:57:52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m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s v="N/A"/>
    <x v="1"/>
    <m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m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m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m/>
    <d v="2017-03-14T15:21:56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m/>
    <d v="2017-03-09T13:54:05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m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m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m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m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m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m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s v="N/A"/>
    <x v="1"/>
    <m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m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m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m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m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s v="N/A"/>
    <x v="1"/>
    <m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m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s v="N/A"/>
    <x v="1"/>
    <m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m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m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m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m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m/>
    <d v="2010-10-27T06:20:03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m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m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m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m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m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m/>
    <d v="2012-04-27T22:52:24"/>
    <x v="3150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m/>
    <d v="2014-07-09T18:55:05"/>
    <x v="3151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m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m/>
    <d v="2011-12-07T01:36:01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m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m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m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m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m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m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m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m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m/>
    <d v="2014-05-13T02:32:33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m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m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m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m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m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m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m/>
    <d v="2010-12-19T21:17:07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m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m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m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m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m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m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m/>
    <d v="2011-12-06T22:47:01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m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m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m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m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m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m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m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s v="N/A"/>
    <x v="1"/>
    <m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m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m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m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s v="N/A"/>
    <x v="1"/>
    <m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m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m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m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m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m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m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m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m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m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s v="N/A"/>
    <x v="1"/>
    <m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m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s v="N/A"/>
    <x v="1"/>
    <m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m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m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m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m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m/>
    <d v="2014-07-14T14:04:40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m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m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m/>
    <d v="2015-11-29T19:01:13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m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m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m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m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m/>
    <d v="2015-02-15T23:35:47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m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m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m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m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m/>
    <d v="2016-11-23T20:25:13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m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m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m/>
    <d v="2016-12-18T21:10:36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m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m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m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m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m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m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m/>
    <d v="2016-12-30T18:56:48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m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m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m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m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m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m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m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m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m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m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m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m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m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m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m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m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m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m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m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m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m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m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m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m/>
    <d v="2014-12-09T21:17:41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m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m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m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m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m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m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m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m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m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m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m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m/>
    <d v="2015-06-12T12:47:45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m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m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m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m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m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m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m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m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m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m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m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m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m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m/>
    <d v="2016-01-11T21:14:13"/>
    <x v="3276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m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m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m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m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m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m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m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m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m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m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m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m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m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m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m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m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m/>
    <d v="2016-06-17T17:39:36"/>
    <x v="3293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m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m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m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m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m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m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m/>
    <d v="2016-03-23T21:02:45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m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m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m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m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m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m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m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m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m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m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m/>
    <d v="2014-12-17T14:03:06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m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m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m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m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m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m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m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m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m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m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m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m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m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m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m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m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m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m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m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m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m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m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m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m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m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m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m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m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m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m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m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m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m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m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m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m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m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m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m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m/>
    <d v="2017-01-11T01:22:14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m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m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m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m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m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m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m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m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m/>
    <d v="2014-11-26T04:47:39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m/>
    <d v="2016-11-16T00:59:40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m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m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m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m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m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m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m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m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m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m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m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m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m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m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m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m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m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m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m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m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m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m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m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m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m/>
    <d v="2014-06-27T14:17:25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m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m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m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m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m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m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m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m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m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m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m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m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m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m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m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m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m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m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m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m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m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m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m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m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m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m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m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m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m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m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m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m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m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m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m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m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m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m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m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m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m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m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m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m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m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m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m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m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m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m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m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m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m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m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m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m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m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m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m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m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m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m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m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m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m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m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m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m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m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m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m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m/>
    <d v="2016-02-20T00:27:30"/>
    <x v="3454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m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m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m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m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m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m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m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m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m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m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m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m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m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m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m/>
    <d v="2014-12-16T05:56:28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m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m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m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m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m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m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m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m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m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m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m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m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m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m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m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m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m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m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m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m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m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m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m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m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m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m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m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m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m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m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m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m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m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m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m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m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m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m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m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m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m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m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m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m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m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m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m/>
    <d v="2016-12-29T12:01:5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m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m/>
    <d v="2016-03-13T14:57:37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m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m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m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m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m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m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m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m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m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m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m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m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m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m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m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m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m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m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m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m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m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m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m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m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m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m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m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m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m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m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m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m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m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m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m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m/>
    <d v="2014-12-24T12:11:23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m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m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m/>
    <d v="2014-12-09T16:31:36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m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m/>
    <d v="2014-09-30T20:36:53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m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m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m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m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m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m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m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m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m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m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m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m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m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m/>
    <d v="2014-11-21T17:11:30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m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m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m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m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m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m/>
    <d v="2014-12-30T22:45:44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m/>
    <d v="2014-12-15T19:55:07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m/>
    <d v="2014-12-01T21:33:59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m/>
    <d v="2016-08-10T01:36:22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m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m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m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m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m/>
    <d v="2015-08-04T19:04:37"/>
    <x v="3585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m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m/>
    <d v="2014-12-17T23:58:02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m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m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m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m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m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m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m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m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m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m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m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m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m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m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m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m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m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m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m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m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m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m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m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m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m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m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s v="N/A"/>
    <x v="1"/>
    <m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m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m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m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m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m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m/>
    <d v="2016-11-27T03:59: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m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s v="N/A"/>
    <x v="1"/>
    <m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m/>
    <d v="2014-12-02T16:48:55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m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m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m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s v="N/A"/>
    <x v="1"/>
    <m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m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s v="N/A"/>
    <x v="1"/>
    <m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m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m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m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m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m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m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m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m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m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m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m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m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m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m/>
    <d v="2016-05-09T15:06:59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m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m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m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m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m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m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m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m/>
    <d v="2015-10-17T19:23:42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m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m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m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m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m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m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m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m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m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m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m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m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m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m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m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m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m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m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m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m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m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m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m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m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m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m/>
    <d v="2015-01-16T16:48:49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m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m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m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m/>
    <d v="2014-12-22T20:53:30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m/>
    <d v="2014-12-15T14:48:3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m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m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m/>
    <d v="2014-09-15T14:26:56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m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m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m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m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m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m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m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m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m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m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m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m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m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m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m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m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m/>
    <d v="2015-12-22T21:18:29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m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m/>
    <d v="2015-01-28T17:11:15"/>
    <x v="3703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m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m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m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m/>
    <d v="2016-01-12T16:07:27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m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m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m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m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m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m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m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m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m/>
    <d v="2014-12-10T18:04:06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m/>
    <d v="2014-11-25T16:15:33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s v="N/A"/>
    <x v="1"/>
    <m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m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m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m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m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m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m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m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s v="N/A"/>
    <x v="1"/>
    <m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m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s v="N/A"/>
    <x v="1"/>
    <m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s v="N/A"/>
    <x v="1"/>
    <m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m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m/>
    <d v="2016-09-08T09:20:39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m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m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m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m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m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m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m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m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m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m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m/>
    <d v="2014-11-11T20:25:15"/>
    <x v="3742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m/>
    <d v="2014-04-18T11:18: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m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m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m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m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m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m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m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m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m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m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m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m/>
    <d v="2015-05-14T22:20:1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m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m/>
    <d v="2016-11-08T14:48:26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m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m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m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m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m/>
    <d v="2014-09-05T02:40:21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m/>
    <d v="2014-12-16T19:39:40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m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m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m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m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m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m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m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m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m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m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m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s v="N/A"/>
    <x v="1"/>
    <m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s v="N/A"/>
    <x v="1"/>
    <m/>
    <d v="2014-05-07T16:36:32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m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m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m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m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m/>
    <d v="2016-11-15T00:42:3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m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m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m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m/>
    <d v="2014-12-09T17:41:23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m/>
    <d v="2014-12-02T16:13:36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s v="N/A"/>
    <x v="1"/>
    <m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m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s v="N/A"/>
    <x v="1"/>
    <m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m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m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m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m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m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m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m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m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m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m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m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m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m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m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m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m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m/>
    <d v="2015-12-03T04:20:07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m/>
    <d v="2015-11-21T20:06:57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m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m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m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m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m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m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m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m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m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m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m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m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m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m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m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m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m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m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m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m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m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m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m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m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m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m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m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m/>
    <d v="2014-12-02T02:59:03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m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m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m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m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m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m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m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m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m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m/>
    <d v="2014-07-13T15:51:50"/>
    <x v="3841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m/>
    <d v="2014-10-02T14:09:37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m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s v="N/A"/>
    <x v="1"/>
    <m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m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m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m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m/>
    <d v="2016-05-19T19:32:19"/>
    <x v="3848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m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m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m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m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s v="N/A"/>
    <x v="1"/>
    <m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s v="N/A"/>
    <x v="1"/>
    <m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s v="N/A"/>
    <x v="1"/>
    <m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s v="N/A"/>
    <x v="1"/>
    <m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m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m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m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s v="N/A"/>
    <x v="1"/>
    <m/>
    <d v="2014-12-26T20:39:56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m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m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s v="N/A"/>
    <x v="1"/>
    <m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s v="N/A"/>
    <x v="1"/>
    <m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s v="N/A"/>
    <x v="1"/>
    <m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s v="N/A"/>
    <x v="1"/>
    <m/>
    <d v="2016-04-09T22:49:51"/>
    <x v="386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s v="N/A"/>
    <x v="1"/>
    <m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m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m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m/>
    <d v="2014-12-04T00:07:10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m/>
    <d v="2015-06-16T18:12:24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m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s v="N/A"/>
    <x v="1"/>
    <m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m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m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m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m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m/>
    <d v="2014-12-09T20:58:03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m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m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m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m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m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s v="N/A"/>
    <x v="1"/>
    <m/>
    <d v="2015-07-01T00:16:05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m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m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m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m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m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m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m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m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m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m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m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m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s v="N/A"/>
    <x v="1"/>
    <m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m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m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m/>
    <d v="2015-12-20T16:26:13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m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s v="N/A"/>
    <x v="1"/>
    <m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m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m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m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m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m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m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m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m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s v="N/A"/>
    <x v="1"/>
    <m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s v="N/A"/>
    <x v="1"/>
    <m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m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m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m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m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s v="N/A"/>
    <x v="1"/>
    <m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m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m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m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m/>
    <d v="2014-11-18T11:49:11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m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s v="N/A"/>
    <x v="1"/>
    <m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m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s v="N/A"/>
    <x v="1"/>
    <m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m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m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m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s v="N/A"/>
    <x v="1"/>
    <m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m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m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m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m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s v="N/A"/>
    <x v="1"/>
    <m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s v="N/A"/>
    <x v="1"/>
    <m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m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s v="N/A"/>
    <x v="1"/>
    <m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m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m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m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m/>
    <d v="2015-12-04T20:17:36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m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m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s v="N/A"/>
    <x v="1"/>
    <m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m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m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m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m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m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m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m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m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m/>
    <d v="2014-12-08T01:37:14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m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m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s v="N/A"/>
    <x v="1"/>
    <m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m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m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m/>
    <d v="2014-12-02T15:25:53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m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m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m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m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m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m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m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m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m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m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s v="N/A"/>
    <x v="1"/>
    <m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m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m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m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m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m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m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m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s v="N/A"/>
    <x v="1"/>
    <m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m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m/>
    <d v="2014-07-22T19:53:18"/>
    <x v="397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m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m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m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m/>
    <d v="2015-01-16T14:05:47"/>
    <x v="3982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m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m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m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m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m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m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m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m/>
    <d v="2014-12-29T13:04:38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s v="N/A"/>
    <x v="1"/>
    <m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m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s v="N/A"/>
    <x v="1"/>
    <m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m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m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m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m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m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m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m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m/>
    <d v="2014-12-17T14:01:07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s v="N/A"/>
    <x v="1"/>
    <m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m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m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s v="N/A"/>
    <x v="1"/>
    <m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m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m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s v="N/A"/>
    <x v="1"/>
    <m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m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s v="N/A"/>
    <x v="1"/>
    <m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m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m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m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m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m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m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m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m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m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m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m/>
    <d v="2014-12-22T02:01:04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s v="N/A"/>
    <x v="1"/>
    <m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m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m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m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m/>
    <d v="2014-12-18T00:32:23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m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m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m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s v="N/A"/>
    <x v="1"/>
    <m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m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m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s v="N/A"/>
    <x v="1"/>
    <m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m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m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m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m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m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m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s v="N/A"/>
    <x v="1"/>
    <m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m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m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m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m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m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m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m/>
    <d v="2016-12-14T23:07:35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m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m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s v="N/A"/>
    <x v="1"/>
    <m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m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m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m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m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s v="N/A"/>
    <x v="1"/>
    <m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m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s v="N/A"/>
    <x v="1"/>
    <m/>
    <d v="2016-12-28T18:54:02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m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s v="N/A"/>
    <x v="1"/>
    <m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m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m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m/>
    <d v="2015-12-15T18:16:56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m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m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m/>
    <d v="2015-10-27T22:34:59"/>
    <x v="4064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s v="N/A"/>
    <x v="1"/>
    <m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m/>
    <d v="2014-12-17T14:42:04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m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m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m/>
    <d v="2014-12-17T12:09:1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m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m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m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m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m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s v="N/A"/>
    <x v="1"/>
    <m/>
    <d v="2015-12-06T19:47:1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s v="N/A"/>
    <x v="1"/>
    <m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m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s v="N/A"/>
    <x v="1"/>
    <m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s v="N/A"/>
    <x v="1"/>
    <m/>
    <d v="2016-12-26T21:41:22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m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m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m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m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m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m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m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s v="N/A"/>
    <x v="1"/>
    <m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m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m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m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m/>
    <d v="2015-12-20T13:45:2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7E0237-70EB-4933-8A3E-751B9ED96D8F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A0420E-13ED-4409-9191-FE4F0DA223FD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C30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1"/>
        <item x="2"/>
        <item h="1" x="3"/>
        <item h="1"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multipleItemSelectionAllowed="1" showAll="0">
      <items count="3">
        <item x="0"/>
        <item h="1" x="1"/>
        <item t="default"/>
      </items>
    </pivotField>
    <pivotField showAll="0"/>
  </pivotFields>
  <rowFields count="1">
    <field x="13"/>
  </rowFields>
  <rowItems count="25">
    <i>
      <x/>
    </i>
    <i>
      <x v="2"/>
    </i>
    <i>
      <x v="6"/>
    </i>
    <i>
      <x v="7"/>
    </i>
    <i>
      <x v="9"/>
    </i>
    <i>
      <x v="11"/>
    </i>
    <i>
      <x v="15"/>
    </i>
    <i>
      <x v="16"/>
    </i>
    <i>
      <x v="17"/>
    </i>
    <i>
      <x v="22"/>
    </i>
    <i>
      <x v="23"/>
    </i>
    <i>
      <x v="24"/>
    </i>
    <i>
      <x v="25"/>
    </i>
    <i>
      <x v="27"/>
    </i>
    <i>
      <x v="28"/>
    </i>
    <i>
      <x v="31"/>
    </i>
    <i>
      <x v="32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2">
    <i>
      <x v="1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228E9-0EED-4925-AE92-086794C7557B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1" colPageCount="1"/>
  <pivotFields count="15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0D4E2-3897-4B1C-A037-5C22402418BE}" name="PivotTable5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22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D294D-F106-416D-B96B-475B6750CEE1}">
  <sheetPr codeName="Sheet12"/>
  <dimension ref="A1:H13"/>
  <sheetViews>
    <sheetView workbookViewId="0">
      <selection activeCell="B16" sqref="B16"/>
    </sheetView>
  </sheetViews>
  <sheetFormatPr defaultRowHeight="14.5" x14ac:dyDescent="0.35"/>
  <cols>
    <col min="1" max="1" width="19.08984375" bestFit="1" customWidth="1"/>
    <col min="2" max="2" width="16.54296875" bestFit="1" customWidth="1"/>
    <col min="3" max="3" width="13.542968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24" customFormat="1" x14ac:dyDescent="0.35">
      <c r="A1" s="23" t="s">
        <v>8354</v>
      </c>
      <c r="B1" s="24" t="s">
        <v>8355</v>
      </c>
      <c r="C1" s="24" t="s">
        <v>8356</v>
      </c>
      <c r="D1" s="24" t="s">
        <v>8357</v>
      </c>
      <c r="E1" s="24" t="s">
        <v>8358</v>
      </c>
      <c r="F1" s="24" t="s">
        <v>8359</v>
      </c>
      <c r="G1" s="24" t="s">
        <v>8360</v>
      </c>
      <c r="H1" s="24" t="s">
        <v>8361</v>
      </c>
    </row>
    <row r="2" spans="1:8" x14ac:dyDescent="0.35">
      <c r="A2" s="22" t="s">
        <v>8362</v>
      </c>
      <c r="B2">
        <f>COUNTIFS(Kickstarter!$D:$D,"&gt;=1000", Kickstarter!$R:$R, "plays", Kickstarter!$F:$F, "successful")</f>
        <v>390</v>
      </c>
      <c r="C2">
        <f>COUNTIFS(Kickstarter!$D:$D,"&gt;=1000", Kickstarter!$R:$R, "plays", Kickstarter!$F:$F, "failed")</f>
        <v>436</v>
      </c>
      <c r="D2">
        <f>COUNTIFS(Kickstarter!$D:$D,"&gt;=1000", Kickstarter!$R:$R, "plays", Kickstarter!$F:$F, "canceled")</f>
        <v>152</v>
      </c>
      <c r="E2">
        <f t="shared" ref="E2:E13" si="0">SUM(B2:D2)</f>
        <v>978</v>
      </c>
      <c r="F2" s="25">
        <f>B2/E2</f>
        <v>0.3987730061349693</v>
      </c>
      <c r="G2" s="25">
        <f>C2/E2</f>
        <v>0.44580777096114521</v>
      </c>
      <c r="H2" s="25">
        <f>D2/E2</f>
        <v>0.15541922290388549</v>
      </c>
    </row>
    <row r="3" spans="1:8" x14ac:dyDescent="0.35">
      <c r="A3" t="s">
        <v>8363</v>
      </c>
      <c r="B3">
        <f>COUNTIFS(Kickstarter!$D:$D,"&gt;=1000", Kickstarter!$R:$R, "plays", Kickstarter!$D:$D,"&lt;=4999", Kickstarter!$F:$F, "successful")</f>
        <v>196</v>
      </c>
      <c r="C3">
        <f>COUNTIFS(Kickstarter!$D:$D,"&gt;=1000", Kickstarter!$R:$R, "plays", Kickstarter!$D:$D,"&lt;=4999", Kickstarter!$F:$F, "failed")</f>
        <v>97</v>
      </c>
      <c r="D3">
        <f>COUNTIFS(Kickstarter!$D:$D,"&gt;=1000", Kickstarter!$R:$R, "plays", Kickstarter!$D:$D,"&lt;=4999", Kickstarter!$F:$F, "canceled")</f>
        <v>23</v>
      </c>
      <c r="E3">
        <f t="shared" si="0"/>
        <v>316</v>
      </c>
      <c r="F3" s="25">
        <f t="shared" ref="F3:F13" si="1">B3/E3</f>
        <v>0.620253164556962</v>
      </c>
      <c r="G3" s="25">
        <f t="shared" ref="G3:G13" si="2">C3/E3</f>
        <v>0.30696202531645572</v>
      </c>
      <c r="H3" s="25">
        <f t="shared" ref="H3:H13" si="3">D3/E3</f>
        <v>7.2784810126582278E-2</v>
      </c>
    </row>
    <row r="4" spans="1:8" x14ac:dyDescent="0.35">
      <c r="A4" t="s">
        <v>8364</v>
      </c>
      <c r="B4">
        <f>COUNTIFS(Kickstarter!$D:$D,"&gt;=5000", Kickstarter!$R:$R, "plays", Kickstarter!$D:$D,"&lt;=9999", Kickstarter!$F:$F, "successful")</f>
        <v>91</v>
      </c>
      <c r="C4">
        <f>COUNTIFS(Kickstarter!$D:$D,"&gt;=5000", Kickstarter!$R:$R, "plays", Kickstarter!$D:$D,"&lt;=9999", Kickstarter!$F:$F, "failed")</f>
        <v>82</v>
      </c>
      <c r="D4">
        <f>COUNTIFS(Kickstarter!$D:$D,"&gt;=5000", Kickstarter!$R:$R, "plays", Kickstarter!$D:$D,"&lt;=9999", Kickstarter!$F:$F, "canceled")</f>
        <v>25</v>
      </c>
      <c r="E4">
        <f t="shared" si="0"/>
        <v>198</v>
      </c>
      <c r="F4" s="25">
        <f t="shared" si="1"/>
        <v>0.45959595959595961</v>
      </c>
      <c r="G4" s="25">
        <f t="shared" si="2"/>
        <v>0.41414141414141414</v>
      </c>
      <c r="H4" s="25">
        <f t="shared" si="3"/>
        <v>0.12626262626262627</v>
      </c>
    </row>
    <row r="5" spans="1:8" x14ac:dyDescent="0.35">
      <c r="A5" t="s">
        <v>8365</v>
      </c>
      <c r="B5">
        <f>COUNTIFS(Kickstarter!$D:$D,"&gt;=10000", Kickstarter!$R:$R, "plays", Kickstarter!$D:$D,"&lt;=14999", Kickstarter!$F:$F, "successful")</f>
        <v>38</v>
      </c>
      <c r="C5">
        <f>COUNTIFS(Kickstarter!$D:$D,"&gt;=10000", Kickstarter!$R:$R, "plays", Kickstarter!$D:$D,"&lt;=14999", Kickstarter!$F:$F, "failed")</f>
        <v>41</v>
      </c>
      <c r="D5">
        <f>COUNTIFS(Kickstarter!$D:$D,"&gt;=10000", Kickstarter!$R:$R, "plays", Kickstarter!$D:$D,"&lt;=14999", Kickstarter!$F:$F, "canceled")</f>
        <v>13</v>
      </c>
      <c r="E5">
        <f t="shared" si="0"/>
        <v>92</v>
      </c>
      <c r="F5" s="25">
        <f t="shared" si="1"/>
        <v>0.41304347826086957</v>
      </c>
      <c r="G5" s="25">
        <f t="shared" si="2"/>
        <v>0.44565217391304346</v>
      </c>
      <c r="H5" s="25">
        <f t="shared" si="3"/>
        <v>0.14130434782608695</v>
      </c>
    </row>
    <row r="6" spans="1:8" x14ac:dyDescent="0.35">
      <c r="A6" t="s">
        <v>8366</v>
      </c>
      <c r="B6">
        <f>COUNTIFS(Kickstarter!$D:$D,"&gt;=15000", Kickstarter!$R:$R, "plays", Kickstarter!$D:$D,"&lt;=19999", Kickstarter!$F:$F, "successful")</f>
        <v>19</v>
      </c>
      <c r="C6">
        <f>COUNTIFS(Kickstarter!$D:$D,"&gt;=15000", Kickstarter!$R:$R, "plays", Kickstarter!$D:$D,"&lt;=19999", Kickstarter!$F:$F, "failed")</f>
        <v>26</v>
      </c>
      <c r="D6">
        <f>COUNTIFS(Kickstarter!$D:$D,"&gt;=15000", Kickstarter!$R:$R, "plays", Kickstarter!$D:$D,"&lt;=19999", Kickstarter!$F:$F, "canceled")</f>
        <v>3</v>
      </c>
      <c r="E6">
        <f t="shared" si="0"/>
        <v>48</v>
      </c>
      <c r="F6" s="25">
        <f t="shared" si="1"/>
        <v>0.39583333333333331</v>
      </c>
      <c r="G6" s="25">
        <f t="shared" si="2"/>
        <v>0.54166666666666663</v>
      </c>
      <c r="H6" s="25">
        <f t="shared" si="3"/>
        <v>6.25E-2</v>
      </c>
    </row>
    <row r="7" spans="1:8" x14ac:dyDescent="0.35">
      <c r="A7" t="s">
        <v>8367</v>
      </c>
      <c r="B7">
        <f>COUNTIFS(Kickstarter!$D:$D,"&gt;=20000", Kickstarter!$R:$R, "plays", Kickstarter!$D:$D,"&lt;=24999", Kickstarter!$F:$F, "successful")</f>
        <v>14</v>
      </c>
      <c r="C7">
        <f>COUNTIFS(Kickstarter!$D:$D,"&gt;=20000", Kickstarter!$R:$R, "plays", Kickstarter!$D:$D,"&lt;=24999", Kickstarter!$F:$F, "failed")</f>
        <v>27</v>
      </c>
      <c r="D7">
        <f>COUNTIFS(Kickstarter!$D:$D,"&gt;=20000", Kickstarter!$R:$R, "plays", Kickstarter!$D:$D,"&lt;=24999", Kickstarter!$F:$F, "canceled")</f>
        <v>8</v>
      </c>
      <c r="E7">
        <f t="shared" si="0"/>
        <v>49</v>
      </c>
      <c r="F7" s="25">
        <f t="shared" si="1"/>
        <v>0.2857142857142857</v>
      </c>
      <c r="G7" s="25">
        <f t="shared" si="2"/>
        <v>0.55102040816326525</v>
      </c>
      <c r="H7" s="25">
        <f t="shared" si="3"/>
        <v>0.16326530612244897</v>
      </c>
    </row>
    <row r="8" spans="1:8" x14ac:dyDescent="0.35">
      <c r="A8" t="s">
        <v>8368</v>
      </c>
      <c r="B8">
        <f>COUNTIFS(Kickstarter!$D:$D,"&gt;=25000", Kickstarter!$R:$R, "plays", Kickstarter!$D:$D,"&lt;=29999", Kickstarter!$F:$F, "successful")</f>
        <v>12</v>
      </c>
      <c r="C8">
        <f>COUNTIFS(Kickstarter!$D:$D,"&gt;=25000", Kickstarter!$R:$R, "plays", Kickstarter!$D:$D,"&lt;=29999", Kickstarter!$F:$F, "failed")</f>
        <v>18</v>
      </c>
      <c r="D8">
        <f>COUNTIFS(Kickstarter!$D:$D,"&gt;=25000", Kickstarter!$R:$R, "plays", Kickstarter!$D:$D,"&lt;=29999", Kickstarter!$F:$F, "canceled")</f>
        <v>10</v>
      </c>
      <c r="E8">
        <f t="shared" si="0"/>
        <v>40</v>
      </c>
      <c r="F8" s="25">
        <f t="shared" si="1"/>
        <v>0.3</v>
      </c>
      <c r="G8" s="25">
        <f t="shared" si="2"/>
        <v>0.45</v>
      </c>
      <c r="H8" s="25">
        <f t="shared" si="3"/>
        <v>0.25</v>
      </c>
    </row>
    <row r="9" spans="1:8" x14ac:dyDescent="0.35">
      <c r="A9" t="s">
        <v>8369</v>
      </c>
      <c r="B9">
        <f>COUNTIFS(Kickstarter!$D:$D,"&gt;=30000", Kickstarter!$R:$R, "plays", Kickstarter!$D:$D,"&lt;=34999", Kickstarter!$F:$F, "successful")</f>
        <v>8</v>
      </c>
      <c r="C9">
        <f>COUNTIFS(Kickstarter!$D:$D,"&gt;=30000", Kickstarter!$R:$R, "plays", Kickstarter!$D:$D,"&lt;=34999", Kickstarter!$F:$F, "failed")</f>
        <v>7</v>
      </c>
      <c r="D9">
        <f>COUNTIFS(Kickstarter!$D:$D,"&gt;=30000", Kickstarter!$R:$R, "plays", Kickstarter!$D:$D,"&lt;=34999", Kickstarter!$F:$F, "canceled")</f>
        <v>4</v>
      </c>
      <c r="E9">
        <f t="shared" si="0"/>
        <v>19</v>
      </c>
      <c r="F9" s="25">
        <f t="shared" si="1"/>
        <v>0.42105263157894735</v>
      </c>
      <c r="G9" s="25">
        <f t="shared" si="2"/>
        <v>0.36842105263157893</v>
      </c>
      <c r="H9" s="25">
        <f t="shared" si="3"/>
        <v>0.21052631578947367</v>
      </c>
    </row>
    <row r="10" spans="1:8" x14ac:dyDescent="0.35">
      <c r="A10" t="s">
        <v>8370</v>
      </c>
      <c r="B10">
        <f>COUNTIFS(Kickstarter!$D:$D,"&gt;=35000", Kickstarter!$R:$R, "plays", Kickstarter!$D:$D,"&lt;=39999", Kickstarter!$F:$F, "successful")</f>
        <v>4</v>
      </c>
      <c r="C10">
        <f>COUNTIFS(Kickstarter!$D:$D,"&gt;=35000", Kickstarter!$R:$R, "plays", Kickstarter!$D:$D,"&lt;=39999", Kickstarter!$F:$F, "failed")</f>
        <v>8</v>
      </c>
      <c r="D10">
        <f>COUNTIFS(Kickstarter!$D:$D,"&gt;=35000", Kickstarter!$R:$R, "plays", Kickstarter!$D:$D,"&lt;=39999", Kickstarter!$F:$F, "canceled")</f>
        <v>3</v>
      </c>
      <c r="E10">
        <f t="shared" si="0"/>
        <v>15</v>
      </c>
      <c r="F10" s="25">
        <f t="shared" si="1"/>
        <v>0.26666666666666666</v>
      </c>
      <c r="G10" s="25">
        <f t="shared" si="2"/>
        <v>0.53333333333333333</v>
      </c>
      <c r="H10" s="25">
        <f t="shared" si="3"/>
        <v>0.2</v>
      </c>
    </row>
    <row r="11" spans="1:8" x14ac:dyDescent="0.35">
      <c r="A11" t="s">
        <v>8371</v>
      </c>
      <c r="B11">
        <f>COUNTIFS(Kickstarter!$D:$D,"&gt;=40000", Kickstarter!$R:$R, "plays", Kickstarter!$D:$D,"&lt;=44999", Kickstarter!$F:$F, "successful")</f>
        <v>3</v>
      </c>
      <c r="C11">
        <f>COUNTIFS(Kickstarter!$D:$D,"&gt;=40000", Kickstarter!$R:$R, "plays", Kickstarter!$D:$D,"&lt;=44999", Kickstarter!$F:$F, "failed")</f>
        <v>5</v>
      </c>
      <c r="D11">
        <f>COUNTIFS(Kickstarter!$D:$D,"&gt;=40000", Kickstarter!$R:$R, "plays", Kickstarter!$D:$D,"&lt;=44999", Kickstarter!$F:$F, "canceled")</f>
        <v>3</v>
      </c>
      <c r="E11">
        <f t="shared" si="0"/>
        <v>11</v>
      </c>
      <c r="F11" s="25">
        <f t="shared" si="1"/>
        <v>0.27272727272727271</v>
      </c>
      <c r="G11" s="25">
        <f t="shared" si="2"/>
        <v>0.45454545454545453</v>
      </c>
      <c r="H11" s="25">
        <f t="shared" si="3"/>
        <v>0.27272727272727271</v>
      </c>
    </row>
    <row r="12" spans="1:8" x14ac:dyDescent="0.35">
      <c r="A12" t="s">
        <v>8372</v>
      </c>
      <c r="B12">
        <f>COUNTIFS(Kickstarter!$D:$D,"&gt;=45000", Kickstarter!$R:$R, "plays", Kickstarter!$D:$D,"&lt;=49999", Kickstarter!$F:$F, "successful")</f>
        <v>1</v>
      </c>
      <c r="C12">
        <f>COUNTIFS(Kickstarter!$D:$D,"&gt;=45000", Kickstarter!$R:$R, "plays", Kickstarter!$D:$D,"&lt;=49999", Kickstarter!$F:$F, "failed")</f>
        <v>6</v>
      </c>
      <c r="D12">
        <f>COUNTIFS(Kickstarter!$D:$D,"&gt;=45000", Kickstarter!$R:$R, "plays", Kickstarter!$D:$D,"&lt;=49999", Kickstarter!$F:$F, "canceled")</f>
        <v>2</v>
      </c>
      <c r="E12">
        <f t="shared" si="0"/>
        <v>9</v>
      </c>
      <c r="F12" s="25">
        <f t="shared" si="1"/>
        <v>0.1111111111111111</v>
      </c>
      <c r="G12" s="25">
        <f t="shared" si="2"/>
        <v>0.66666666666666663</v>
      </c>
      <c r="H12" s="25">
        <f t="shared" si="3"/>
        <v>0.22222222222222221</v>
      </c>
    </row>
    <row r="13" spans="1:8" x14ac:dyDescent="0.35">
      <c r="A13" t="s">
        <v>8373</v>
      </c>
      <c r="B13">
        <f>COUNTIFS(Kickstarter!$D:$D,"&gt;=50000", Kickstarter!$R:$R, "plays", Kickstarter!$F:$F, "successful")</f>
        <v>4</v>
      </c>
      <c r="C13">
        <f>COUNTIFS(Kickstarter!$D:$D,"&gt;=50000", Kickstarter!$R:$R, "plays", Kickstarter!$F:$F, "failed")</f>
        <v>119</v>
      </c>
      <c r="D13">
        <f>COUNTIFS(Kickstarter!$D:$D,"&gt;=50000", Kickstarter!$R:$R, "plays", Kickstarter!$F:$F, "canceled")</f>
        <v>58</v>
      </c>
      <c r="E13">
        <f t="shared" si="0"/>
        <v>181</v>
      </c>
      <c r="F13" s="25">
        <f t="shared" si="1"/>
        <v>2.2099447513812154E-2</v>
      </c>
      <c r="G13" s="25">
        <f t="shared" si="2"/>
        <v>0.65745856353591159</v>
      </c>
      <c r="H13" s="25">
        <f t="shared" si="3"/>
        <v>0.32044198895027626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L1" zoomScale="69" zoomScaleNormal="115" workbookViewId="0">
      <selection activeCell="X4115" sqref="X4115"/>
    </sheetView>
  </sheetViews>
  <sheetFormatPr defaultColWidth="8.81640625" defaultRowHeight="14.5" x14ac:dyDescent="0.35"/>
  <cols>
    <col min="2" max="2" width="38.453125" style="9" customWidth="1"/>
    <col min="3" max="3" width="41.81640625" style="3" bestFit="1" customWidth="1"/>
    <col min="4" max="4" width="15.816406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26.54296875" bestFit="1" customWidth="1"/>
    <col min="11" max="11" width="23.453125" bestFit="1" customWidth="1"/>
    <col min="12" max="12" width="24.453125" customWidth="1"/>
    <col min="13" max="13" width="36.453125" customWidth="1"/>
    <col min="14" max="14" width="41.1796875" customWidth="1"/>
    <col min="15" max="15" width="17.90625" bestFit="1" customWidth="1"/>
    <col min="16" max="16" width="22.7265625" bestFit="1" customWidth="1"/>
    <col min="17" max="17" width="23.453125" bestFit="1" customWidth="1"/>
    <col min="18" max="18" width="16.6328125" bestFit="1" customWidth="1"/>
    <col min="19" max="19" width="30.90625" bestFit="1" customWidth="1"/>
    <col min="20" max="20" width="27.7265625" bestFit="1" customWidth="1"/>
    <col min="21" max="21" width="11.90625" bestFit="1" customWidth="1"/>
  </cols>
  <sheetData>
    <row r="1" spans="1:21" x14ac:dyDescent="0.3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8312</v>
      </c>
      <c r="R1" s="1" t="s">
        <v>8313</v>
      </c>
      <c r="S1" s="1" t="s">
        <v>8319</v>
      </c>
      <c r="T1" s="1" t="s">
        <v>8320</v>
      </c>
      <c r="U1" s="1" t="s">
        <v>8337</v>
      </c>
    </row>
    <row r="2" spans="1:21" ht="43.5" x14ac:dyDescent="0.3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3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5" x14ac:dyDescent="0.3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8310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5" x14ac:dyDescent="0.3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5" x14ac:dyDescent="0.3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8310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3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5" x14ac:dyDescent="0.3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8310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8309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8309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8309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8309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5" x14ac:dyDescent="0.3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2" t="s">
        <v>8308</v>
      </c>
      <c r="R66" t="s">
        <v>8309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2" t="s">
        <v>8308</v>
      </c>
      <c r="R67" t="s">
        <v>8309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8309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8309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8309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8309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8309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8309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8309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8309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8309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8309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8309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8309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8309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8309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8309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8309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8309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8309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8309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8309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8309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8309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5" x14ac:dyDescent="0.3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8309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8309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8309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8309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8309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8309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8309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8309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8309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8309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8309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8309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8309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8309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8309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8309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8309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8309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8309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8309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8309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8309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8309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8309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8309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8309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8309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8309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8309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8309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8309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8309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5" x14ac:dyDescent="0.3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8309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5" x14ac:dyDescent="0.3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8309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8309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5" x14ac:dyDescent="0.3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8309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8309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8309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8309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8309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2" t="s">
        <v>8308</v>
      </c>
      <c r="R130" t="s">
        <v>8309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5" x14ac:dyDescent="0.3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2" t="s">
        <v>8308</v>
      </c>
      <c r="R131" t="s">
        <v>8309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8309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8309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5" x14ac:dyDescent="0.3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8309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8309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8309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8309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5" x14ac:dyDescent="0.3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8309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8309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8309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8309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8309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8309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8309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8309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8309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8309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8309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8309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8309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8309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8309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8309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8309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8309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9" x14ac:dyDescent="0.3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8309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8309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8309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8309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8309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8309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8309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8309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8309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8309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5" x14ac:dyDescent="0.3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8309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8309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8309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8309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8309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8309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5" x14ac:dyDescent="0.3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8309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8309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8309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8309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8309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5" x14ac:dyDescent="0.3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8309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8309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8309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8309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8309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8309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8309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5" x14ac:dyDescent="0.3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8309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8309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5" x14ac:dyDescent="0.3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8309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8309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8309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8309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5" x14ac:dyDescent="0.3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8309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8309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8309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8309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2" t="s">
        <v>8308</v>
      </c>
      <c r="R194" t="s">
        <v>8309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2" t="s">
        <v>8308</v>
      </c>
      <c r="R195" t="s">
        <v>8309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8309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8309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8309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8309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8309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8309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8311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8311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8311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8311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8311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8311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8311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8311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5" x14ac:dyDescent="0.3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8311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5" x14ac:dyDescent="0.3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8311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8311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8311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8311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8311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5" x14ac:dyDescent="0.3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8311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8311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8311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8311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8311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8311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8310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8310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8310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5" x14ac:dyDescent="0.3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8310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5" x14ac:dyDescent="0.3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8310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8310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8310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8310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8310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8310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8310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8310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8310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8310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5" x14ac:dyDescent="0.3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8310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8310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8310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8310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8310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8310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5" x14ac:dyDescent="0.3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8309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8309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8309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8309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8309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8309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8309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8309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8309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8309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8309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8309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8309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5" x14ac:dyDescent="0.3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8309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8309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8309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5" x14ac:dyDescent="0.3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2" t="s">
        <v>8308</v>
      </c>
      <c r="R258" t="s">
        <v>8309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2" t="s">
        <v>8308</v>
      </c>
      <c r="R259" t="s">
        <v>8309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5" x14ac:dyDescent="0.3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8309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8309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8310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8310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8310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8310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8310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8310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8310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8310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8310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8310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8310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8310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8310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5" x14ac:dyDescent="0.3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8310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8310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8310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8310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5" x14ac:dyDescent="0.3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8310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8310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8310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8310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8310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8310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8310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8310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8310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8310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8310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8310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8310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8310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8310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5" x14ac:dyDescent="0.3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8310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8310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8" x14ac:dyDescent="0.3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8310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8310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8310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8310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8310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5" x14ac:dyDescent="0.3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8310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8310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8310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8310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8310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8310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8310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8310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8310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8310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8310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8310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8310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8310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8310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8310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8310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8310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8310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8310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8310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2" t="s">
        <v>8308</v>
      </c>
      <c r="R322" t="s">
        <v>8310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2" t="s">
        <v>8308</v>
      </c>
      <c r="R323" t="s">
        <v>8310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8310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8310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8310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8310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8310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8310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8310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8310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8310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8310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8310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8310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8310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8310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8310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8310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8310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8310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8310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8310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8310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8310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5" x14ac:dyDescent="0.3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8310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8310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8310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8310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8310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8310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8310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5" x14ac:dyDescent="0.3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8310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8310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5" x14ac:dyDescent="0.3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8310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8310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9" x14ac:dyDescent="0.3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8310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8310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5" x14ac:dyDescent="0.3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8310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8310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8310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8310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8310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8310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8310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8310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8310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8310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8310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8310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8310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8310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8310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8310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8310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8310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8310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8310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8310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8310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8310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8310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8310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8310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8310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2" t="s">
        <v>8308</v>
      </c>
      <c r="R386" t="s">
        <v>8310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2" t="s">
        <v>8308</v>
      </c>
      <c r="R387" t="s">
        <v>8310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8310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8310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8310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8310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8310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8310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8310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8310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8310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8310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8310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8310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8310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5" x14ac:dyDescent="0.3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8310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8310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8310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8310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8310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8310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9" x14ac:dyDescent="0.3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8310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8310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8309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8309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8309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8309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8309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8309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8309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8309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8309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8309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8309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8309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8309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8309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5" x14ac:dyDescent="0.3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8309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8309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8309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8309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8309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8309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5" x14ac:dyDescent="0.3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8309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8309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8309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8309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8309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8309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8309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5" x14ac:dyDescent="0.3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8309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5" x14ac:dyDescent="0.3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8309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8309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8309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8309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8309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8309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8309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8309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8309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8309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8309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8309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5" x14ac:dyDescent="0.3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8309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2" t="s">
        <v>8308</v>
      </c>
      <c r="R450" t="s">
        <v>8309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2" t="s">
        <v>8308</v>
      </c>
      <c r="R451" t="s">
        <v>8309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8309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8309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8309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8309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8309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8309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5" x14ac:dyDescent="0.3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8309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8309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8309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8309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8309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8309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5" x14ac:dyDescent="0.3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8309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8309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8309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3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8309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8309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5" x14ac:dyDescent="0.3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8311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8311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8311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8311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8311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8311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8311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8311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8311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8311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8311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8311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8311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8311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8311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8311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8311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8311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9" x14ac:dyDescent="0.3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8311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8311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8309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8309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8309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8309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8309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8309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8309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5" x14ac:dyDescent="0.3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8309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8309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8309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8309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8309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8309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8309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8309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5" x14ac:dyDescent="0.3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8309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8309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8309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8309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8309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8309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8309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8309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8309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8309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2" t="s">
        <v>8308</v>
      </c>
      <c r="R514" t="s">
        <v>8309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2" t="s">
        <v>8308</v>
      </c>
      <c r="R515" t="s">
        <v>8309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8309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8309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8309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8309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5" x14ac:dyDescent="0.3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8309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8309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8308</v>
      </c>
      <c r="R522" t="s">
        <v>8309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8308</v>
      </c>
      <c r="R523" t="s">
        <v>8309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8308</v>
      </c>
      <c r="R524" t="s">
        <v>8309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8308</v>
      </c>
      <c r="R525" t="s">
        <v>8309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8308</v>
      </c>
      <c r="R526" t="s">
        <v>8309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8308</v>
      </c>
      <c r="R527" t="s">
        <v>8309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8308</v>
      </c>
      <c r="R528" t="s">
        <v>8309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8308</v>
      </c>
      <c r="R529" t="s">
        <v>8309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8308</v>
      </c>
      <c r="R530" t="s">
        <v>8309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8308</v>
      </c>
      <c r="R531" t="s">
        <v>8309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8308</v>
      </c>
      <c r="R532" t="s">
        <v>8309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8308</v>
      </c>
      <c r="R533" t="s">
        <v>8309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8308</v>
      </c>
      <c r="R534" t="s">
        <v>8309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8308</v>
      </c>
      <c r="R535" t="s">
        <v>8309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8308</v>
      </c>
      <c r="R536" t="s">
        <v>8309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9" x14ac:dyDescent="0.3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8308</v>
      </c>
      <c r="R537" t="s">
        <v>8309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5" x14ac:dyDescent="0.3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8308</v>
      </c>
      <c r="R538" t="s">
        <v>8309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8308</v>
      </c>
      <c r="R539" t="s">
        <v>8309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8308</v>
      </c>
      <c r="R540" t="s">
        <v>8309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8308</v>
      </c>
      <c r="R541" t="s">
        <v>8309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8308</v>
      </c>
      <c r="R542" t="s">
        <v>8309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8308</v>
      </c>
      <c r="R543" t="s">
        <v>8309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8308</v>
      </c>
      <c r="R544" t="s">
        <v>8309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8308</v>
      </c>
      <c r="R545" t="s">
        <v>8309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8308</v>
      </c>
      <c r="R546" t="s">
        <v>8309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5" x14ac:dyDescent="0.3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8308</v>
      </c>
      <c r="R547" t="s">
        <v>8309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8308</v>
      </c>
      <c r="R548" t="s">
        <v>8309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5" x14ac:dyDescent="0.3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8308</v>
      </c>
      <c r="R549" t="s">
        <v>8309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8308</v>
      </c>
      <c r="R550" t="s">
        <v>8309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8308</v>
      </c>
      <c r="R551" t="s">
        <v>8309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8308</v>
      </c>
      <c r="R552" t="s">
        <v>8309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8308</v>
      </c>
      <c r="R553" t="s">
        <v>8309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8308</v>
      </c>
      <c r="R554" t="s">
        <v>8309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8308</v>
      </c>
      <c r="R555" t="s">
        <v>8309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8308</v>
      </c>
      <c r="R556" t="s">
        <v>8309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8308</v>
      </c>
      <c r="R557" t="s">
        <v>8309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8308</v>
      </c>
      <c r="R558" t="s">
        <v>8309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8308</v>
      </c>
      <c r="R559" t="s">
        <v>8309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8308</v>
      </c>
      <c r="R560" t="s">
        <v>8309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5" x14ac:dyDescent="0.3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8308</v>
      </c>
      <c r="R561" t="s">
        <v>8309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8308</v>
      </c>
      <c r="R562" t="s">
        <v>8309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8308</v>
      </c>
      <c r="R563" t="s">
        <v>8309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8308</v>
      </c>
      <c r="R564" t="s">
        <v>8309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8308</v>
      </c>
      <c r="R565" t="s">
        <v>8309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8308</v>
      </c>
      <c r="R566" t="s">
        <v>8309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8308</v>
      </c>
      <c r="R567" t="s">
        <v>8309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8308</v>
      </c>
      <c r="R568" t="s">
        <v>8309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8308</v>
      </c>
      <c r="R569" t="s">
        <v>8309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8308</v>
      </c>
      <c r="R570" t="s">
        <v>8309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8308</v>
      </c>
      <c r="R571" t="s">
        <v>8309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8308</v>
      </c>
      <c r="R572" t="s">
        <v>8309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8308</v>
      </c>
      <c r="R573" t="s">
        <v>8309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8308</v>
      </c>
      <c r="R574" t="s">
        <v>8309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.5" x14ac:dyDescent="0.3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8308</v>
      </c>
      <c r="R575" t="s">
        <v>8309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8308</v>
      </c>
      <c r="R576" t="s">
        <v>8309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8308</v>
      </c>
      <c r="R577" t="s">
        <v>8309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2" t="s">
        <v>8308</v>
      </c>
      <c r="R578" t="s">
        <v>8309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2" t="s">
        <v>8308</v>
      </c>
      <c r="R579" t="s">
        <v>8309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8308</v>
      </c>
      <c r="R580" t="s">
        <v>8309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8308</v>
      </c>
      <c r="R581" t="s">
        <v>8309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8308</v>
      </c>
      <c r="R582" t="s">
        <v>8309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5" x14ac:dyDescent="0.3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8308</v>
      </c>
      <c r="R583" t="s">
        <v>8309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5" x14ac:dyDescent="0.3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8308</v>
      </c>
      <c r="R584" t="s">
        <v>8309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8308</v>
      </c>
      <c r="R585" t="s">
        <v>8309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9" x14ac:dyDescent="0.3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8308</v>
      </c>
      <c r="R586" t="s">
        <v>8309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8308</v>
      </c>
      <c r="R587" t="s">
        <v>8309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8308</v>
      </c>
      <c r="R588" t="s">
        <v>8309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8308</v>
      </c>
      <c r="R589" t="s">
        <v>8309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8308</v>
      </c>
      <c r="R590" t="s">
        <v>8309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8308</v>
      </c>
      <c r="R591" t="s">
        <v>8309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5" x14ac:dyDescent="0.3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8308</v>
      </c>
      <c r="R592" t="s">
        <v>8309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8308</v>
      </c>
      <c r="R593" t="s">
        <v>8309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5" x14ac:dyDescent="0.3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8308</v>
      </c>
      <c r="R594" t="s">
        <v>8309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8308</v>
      </c>
      <c r="R595" t="s">
        <v>8309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8308</v>
      </c>
      <c r="R596" t="s">
        <v>8309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8308</v>
      </c>
      <c r="R597" t="s">
        <v>8309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9" x14ac:dyDescent="0.3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8308</v>
      </c>
      <c r="R598" t="s">
        <v>8309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8308</v>
      </c>
      <c r="R599" t="s">
        <v>8309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8308</v>
      </c>
      <c r="R600" t="s">
        <v>8309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5" x14ac:dyDescent="0.3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8308</v>
      </c>
      <c r="R601" t="s">
        <v>8309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8308</v>
      </c>
      <c r="R602" t="s">
        <v>8309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8308</v>
      </c>
      <c r="R603" t="s">
        <v>8309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8308</v>
      </c>
      <c r="R604" t="s">
        <v>8309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8308</v>
      </c>
      <c r="R605" t="s">
        <v>8309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8308</v>
      </c>
      <c r="R606" t="s">
        <v>8309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8308</v>
      </c>
      <c r="R607" t="s">
        <v>8309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8308</v>
      </c>
      <c r="R608" t="s">
        <v>8309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8308</v>
      </c>
      <c r="R609" t="s">
        <v>8309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8308</v>
      </c>
      <c r="R610" t="s">
        <v>8309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8308</v>
      </c>
      <c r="R611" t="s">
        <v>8309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8308</v>
      </c>
      <c r="R612" t="s">
        <v>8309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8308</v>
      </c>
      <c r="R613" t="s">
        <v>8309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8308</v>
      </c>
      <c r="R614" t="s">
        <v>8309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8308</v>
      </c>
      <c r="R615" t="s">
        <v>8309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8308</v>
      </c>
      <c r="R616" t="s">
        <v>8309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8308</v>
      </c>
      <c r="R617" t="s">
        <v>8309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8308</v>
      </c>
      <c r="R618" t="s">
        <v>8309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.5" x14ac:dyDescent="0.3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8308</v>
      </c>
      <c r="R619" t="s">
        <v>8309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8308</v>
      </c>
      <c r="R620" t="s">
        <v>8309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8308</v>
      </c>
      <c r="R621" t="s">
        <v>8309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8308</v>
      </c>
      <c r="R622" t="s">
        <v>8309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8308</v>
      </c>
      <c r="R623" t="s">
        <v>8309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8308</v>
      </c>
      <c r="R624" t="s">
        <v>8309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8308</v>
      </c>
      <c r="R625" t="s">
        <v>8309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8308</v>
      </c>
      <c r="R626" t="s">
        <v>8309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8308</v>
      </c>
      <c r="R627" t="s">
        <v>8309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8308</v>
      </c>
      <c r="R628" t="s">
        <v>8309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8308</v>
      </c>
      <c r="R629" t="s">
        <v>8309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8308</v>
      </c>
      <c r="R630" t="s">
        <v>8309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8308</v>
      </c>
      <c r="R631" t="s">
        <v>8309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8308</v>
      </c>
      <c r="R632" t="s">
        <v>8309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8308</v>
      </c>
      <c r="R633" t="s">
        <v>8309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9" x14ac:dyDescent="0.3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8308</v>
      </c>
      <c r="R634" t="s">
        <v>8309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8308</v>
      </c>
      <c r="R635" t="s">
        <v>8309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8308</v>
      </c>
      <c r="R636" t="s">
        <v>8309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8308</v>
      </c>
      <c r="R637" t="s">
        <v>8309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8308</v>
      </c>
      <c r="R638" t="s">
        <v>8309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8308</v>
      </c>
      <c r="R639" t="s">
        <v>8309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8308</v>
      </c>
      <c r="R640" t="s">
        <v>8309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8308</v>
      </c>
      <c r="R641" t="s">
        <v>8309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2" t="s">
        <v>8308</v>
      </c>
      <c r="R642" t="s">
        <v>8309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2" t="s">
        <v>8308</v>
      </c>
      <c r="R643" t="s">
        <v>8309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8308</v>
      </c>
      <c r="R644" t="s">
        <v>8309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8308</v>
      </c>
      <c r="R645" t="s">
        <v>8309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8308</v>
      </c>
      <c r="R646" t="s">
        <v>8309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8308</v>
      </c>
      <c r="R647" t="s">
        <v>8309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8308</v>
      </c>
      <c r="R648" t="s">
        <v>8309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8308</v>
      </c>
      <c r="R649" t="s">
        <v>8309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8308</v>
      </c>
      <c r="R650" t="s">
        <v>8309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8308</v>
      </c>
      <c r="R651" t="s">
        <v>8309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8308</v>
      </c>
      <c r="R652" t="s">
        <v>8309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8308</v>
      </c>
      <c r="R653" t="s">
        <v>8309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8308</v>
      </c>
      <c r="R654" t="s">
        <v>8309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5" x14ac:dyDescent="0.3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8308</v>
      </c>
      <c r="R655" t="s">
        <v>8309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8308</v>
      </c>
      <c r="R656" t="s">
        <v>8309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8308</v>
      </c>
      <c r="R657" t="s">
        <v>8309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8308</v>
      </c>
      <c r="R658" t="s">
        <v>8309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8308</v>
      </c>
      <c r="R659" t="s">
        <v>8309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8308</v>
      </c>
      <c r="R660" t="s">
        <v>8309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8308</v>
      </c>
      <c r="R661" t="s">
        <v>8309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5" x14ac:dyDescent="0.3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8308</v>
      </c>
      <c r="R662" t="s">
        <v>8309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8308</v>
      </c>
      <c r="R663" t="s">
        <v>8309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8308</v>
      </c>
      <c r="R664" t="s">
        <v>8309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5" x14ac:dyDescent="0.3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8308</v>
      </c>
      <c r="R665" t="s">
        <v>8309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8308</v>
      </c>
      <c r="R666" t="s">
        <v>8309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5" x14ac:dyDescent="0.3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8308</v>
      </c>
      <c r="R667" t="s">
        <v>8309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8308</v>
      </c>
      <c r="R668" t="s">
        <v>8309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5" x14ac:dyDescent="0.3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8308</v>
      </c>
      <c r="R669" t="s">
        <v>8309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8308</v>
      </c>
      <c r="R670" t="s">
        <v>8309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8308</v>
      </c>
      <c r="R671" t="s">
        <v>8309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8308</v>
      </c>
      <c r="R672" t="s">
        <v>8309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5" x14ac:dyDescent="0.3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8308</v>
      </c>
      <c r="R673" t="s">
        <v>8309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8308</v>
      </c>
      <c r="R674" t="s">
        <v>8309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8308</v>
      </c>
      <c r="R675" t="s">
        <v>8309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8308</v>
      </c>
      <c r="R676" t="s">
        <v>8309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8308</v>
      </c>
      <c r="R677" t="s">
        <v>8309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8308</v>
      </c>
      <c r="R678" t="s">
        <v>8309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8" x14ac:dyDescent="0.3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8308</v>
      </c>
      <c r="R679" t="s">
        <v>8309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8308</v>
      </c>
      <c r="R680" t="s">
        <v>8309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8308</v>
      </c>
      <c r="R681" t="s">
        <v>8309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5" x14ac:dyDescent="0.3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8308</v>
      </c>
      <c r="R682" t="s">
        <v>8309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8308</v>
      </c>
      <c r="R683" t="s">
        <v>8309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8308</v>
      </c>
      <c r="R684" t="s">
        <v>8309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8308</v>
      </c>
      <c r="R685" t="s">
        <v>8309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8308</v>
      </c>
      <c r="R686" t="s">
        <v>8309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8308</v>
      </c>
      <c r="R687" t="s">
        <v>8309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8308</v>
      </c>
      <c r="R688" t="s">
        <v>8309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8308</v>
      </c>
      <c r="R689" t="s">
        <v>8309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5" x14ac:dyDescent="0.3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8308</v>
      </c>
      <c r="R690" t="s">
        <v>8309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5" x14ac:dyDescent="0.3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8308</v>
      </c>
      <c r="R691" t="s">
        <v>8309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8308</v>
      </c>
      <c r="R692" t="s">
        <v>8309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8308</v>
      </c>
      <c r="R693" t="s">
        <v>8309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8308</v>
      </c>
      <c r="R694" t="s">
        <v>8309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8308</v>
      </c>
      <c r="R695" t="s">
        <v>8309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8308</v>
      </c>
      <c r="R696" t="s">
        <v>8309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5" x14ac:dyDescent="0.3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8308</v>
      </c>
      <c r="R697" t="s">
        <v>8309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8308</v>
      </c>
      <c r="R698" t="s">
        <v>8309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8308</v>
      </c>
      <c r="R699" t="s">
        <v>8309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8308</v>
      </c>
      <c r="R700" t="s">
        <v>8309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8308</v>
      </c>
      <c r="R701" t="s">
        <v>8309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5" x14ac:dyDescent="0.3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8308</v>
      </c>
      <c r="R702" t="s">
        <v>8309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8308</v>
      </c>
      <c r="R703" t="s">
        <v>8309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8308</v>
      </c>
      <c r="R704" t="s">
        <v>8309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8308</v>
      </c>
      <c r="R705" t="s">
        <v>8309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2" t="s">
        <v>8308</v>
      </c>
      <c r="R706" t="s">
        <v>8309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2" t="s">
        <v>8308</v>
      </c>
      <c r="R707" t="s">
        <v>8309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8308</v>
      </c>
      <c r="R708" t="s">
        <v>8309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8308</v>
      </c>
      <c r="R709" t="s">
        <v>8309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8308</v>
      </c>
      <c r="R710" t="s">
        <v>8309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8308</v>
      </c>
      <c r="R711" t="s">
        <v>8309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8308</v>
      </c>
      <c r="R712" t="s">
        <v>8309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5" x14ac:dyDescent="0.3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8308</v>
      </c>
      <c r="R713" t="s">
        <v>8309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5" x14ac:dyDescent="0.3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8308</v>
      </c>
      <c r="R714" t="s">
        <v>8309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8308</v>
      </c>
      <c r="R715" t="s">
        <v>8309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8308</v>
      </c>
      <c r="R716" t="s">
        <v>8309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5" x14ac:dyDescent="0.3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8308</v>
      </c>
      <c r="R717" t="s">
        <v>8309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8308</v>
      </c>
      <c r="R718" t="s">
        <v>8309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8308</v>
      </c>
      <c r="R719" t="s">
        <v>8309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8308</v>
      </c>
      <c r="R720" t="s">
        <v>8309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8308</v>
      </c>
      <c r="R721" t="s">
        <v>8309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8308</v>
      </c>
      <c r="R722" t="s">
        <v>8309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8308</v>
      </c>
      <c r="R723" t="s">
        <v>8309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8308</v>
      </c>
      <c r="R724" t="s">
        <v>8309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8308</v>
      </c>
      <c r="R725" t="s">
        <v>8309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5" x14ac:dyDescent="0.3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8308</v>
      </c>
      <c r="R726" t="s">
        <v>8309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8308</v>
      </c>
      <c r="R727" t="s">
        <v>8309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8308</v>
      </c>
      <c r="R728" t="s">
        <v>8309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5" x14ac:dyDescent="0.3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8308</v>
      </c>
      <c r="R729" t="s">
        <v>8309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8308</v>
      </c>
      <c r="R730" t="s">
        <v>8309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8308</v>
      </c>
      <c r="R731" t="s">
        <v>8309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8308</v>
      </c>
      <c r="R732" t="s">
        <v>8309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8308</v>
      </c>
      <c r="R733" t="s">
        <v>8309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8308</v>
      </c>
      <c r="R734" t="s">
        <v>8309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8308</v>
      </c>
      <c r="R735" t="s">
        <v>8309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8308</v>
      </c>
      <c r="R736" t="s">
        <v>8309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8308</v>
      </c>
      <c r="R737" t="s">
        <v>8309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8308</v>
      </c>
      <c r="R738" t="s">
        <v>8309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8308</v>
      </c>
      <c r="R739" t="s">
        <v>8309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8308</v>
      </c>
      <c r="R740" t="s">
        <v>8309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8308</v>
      </c>
      <c r="R741" t="s">
        <v>8309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5" x14ac:dyDescent="0.3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8308</v>
      </c>
      <c r="R742" t="s">
        <v>8309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8308</v>
      </c>
      <c r="R743" t="s">
        <v>8309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8308</v>
      </c>
      <c r="R744" t="s">
        <v>8309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8308</v>
      </c>
      <c r="R745" t="s">
        <v>8309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8308</v>
      </c>
      <c r="R746" t="s">
        <v>8309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5" x14ac:dyDescent="0.3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8308</v>
      </c>
      <c r="R747" t="s">
        <v>8309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8308</v>
      </c>
      <c r="R748" t="s">
        <v>8309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8308</v>
      </c>
      <c r="R749" t="s">
        <v>8309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8308</v>
      </c>
      <c r="R750" t="s">
        <v>8309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8308</v>
      </c>
      <c r="R751" t="s">
        <v>8309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8308</v>
      </c>
      <c r="R752" t="s">
        <v>8309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8308</v>
      </c>
      <c r="R753" t="s">
        <v>8309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5" x14ac:dyDescent="0.3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8308</v>
      </c>
      <c r="R754" t="s">
        <v>8309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8308</v>
      </c>
      <c r="R755" t="s">
        <v>8309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5" x14ac:dyDescent="0.3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8308</v>
      </c>
      <c r="R756" t="s">
        <v>8309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8308</v>
      </c>
      <c r="R757" t="s">
        <v>8309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8308</v>
      </c>
      <c r="R758" t="s">
        <v>8309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8308</v>
      </c>
      <c r="R759" t="s">
        <v>8309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8308</v>
      </c>
      <c r="R760" t="s">
        <v>8309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8308</v>
      </c>
      <c r="R761" t="s">
        <v>8309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8308</v>
      </c>
      <c r="R762" t="s">
        <v>8309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8308</v>
      </c>
      <c r="R763" t="s">
        <v>8309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8308</v>
      </c>
      <c r="R764" t="s">
        <v>8309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8308</v>
      </c>
      <c r="R765" t="s">
        <v>8309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8308</v>
      </c>
      <c r="R766" t="s">
        <v>8309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8308</v>
      </c>
      <c r="R767" t="s">
        <v>8309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8308</v>
      </c>
      <c r="R768" t="s">
        <v>8309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8" x14ac:dyDescent="0.3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8308</v>
      </c>
      <c r="R769" t="s">
        <v>8309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2" t="s">
        <v>8308</v>
      </c>
      <c r="R770" t="s">
        <v>8309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5" x14ac:dyDescent="0.3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2" t="s">
        <v>8308</v>
      </c>
      <c r="R771" t="s">
        <v>8309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8308</v>
      </c>
      <c r="R772" t="s">
        <v>8309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8308</v>
      </c>
      <c r="R773" t="s">
        <v>8309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8308</v>
      </c>
      <c r="R774" t="s">
        <v>8309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8308</v>
      </c>
      <c r="R775" t="s">
        <v>8309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8308</v>
      </c>
      <c r="R776" t="s">
        <v>8309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8308</v>
      </c>
      <c r="R777" t="s">
        <v>8309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8308</v>
      </c>
      <c r="R778" t="s">
        <v>8309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5" x14ac:dyDescent="0.3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8308</v>
      </c>
      <c r="R779" t="s">
        <v>8309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8308</v>
      </c>
      <c r="R780" t="s">
        <v>8309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5" x14ac:dyDescent="0.3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8308</v>
      </c>
      <c r="R781" t="s">
        <v>8309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8308</v>
      </c>
      <c r="R782" t="s">
        <v>8309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8308</v>
      </c>
      <c r="R783" t="s">
        <v>8309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8308</v>
      </c>
      <c r="R784" t="s">
        <v>8309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8308</v>
      </c>
      <c r="R785" t="s">
        <v>8309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8308</v>
      </c>
      <c r="R786" t="s">
        <v>8309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5" x14ac:dyDescent="0.3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8308</v>
      </c>
      <c r="R787" t="s">
        <v>8309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8308</v>
      </c>
      <c r="R788" t="s">
        <v>8309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8308</v>
      </c>
      <c r="R789" t="s">
        <v>8309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8308</v>
      </c>
      <c r="R790" t="s">
        <v>8309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8308</v>
      </c>
      <c r="R791" t="s">
        <v>8309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8308</v>
      </c>
      <c r="R792" t="s">
        <v>8309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8308</v>
      </c>
      <c r="R793" t="s">
        <v>8309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8308</v>
      </c>
      <c r="R794" t="s">
        <v>8309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8308</v>
      </c>
      <c r="R795" t="s">
        <v>8309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8308</v>
      </c>
      <c r="R796" t="s">
        <v>8309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8308</v>
      </c>
      <c r="R797" t="s">
        <v>8309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8308</v>
      </c>
      <c r="R798" t="s">
        <v>8309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8308</v>
      </c>
      <c r="R799" t="s">
        <v>8309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8308</v>
      </c>
      <c r="R800" t="s">
        <v>8309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5" x14ac:dyDescent="0.3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8308</v>
      </c>
      <c r="R801" t="s">
        <v>8309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8308</v>
      </c>
      <c r="R802" t="s">
        <v>8309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8308</v>
      </c>
      <c r="R803" t="s">
        <v>8309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8308</v>
      </c>
      <c r="R804" t="s">
        <v>8309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8308</v>
      </c>
      <c r="R805" t="s">
        <v>8309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8308</v>
      </c>
      <c r="R806" t="s">
        <v>8309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8308</v>
      </c>
      <c r="R807" t="s">
        <v>8309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8308</v>
      </c>
      <c r="R808" t="s">
        <v>8309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8308</v>
      </c>
      <c r="R809" t="s">
        <v>8309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8308</v>
      </c>
      <c r="R810" t="s">
        <v>8309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8308</v>
      </c>
      <c r="R811" t="s">
        <v>8309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8308</v>
      </c>
      <c r="R812" t="s">
        <v>8309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8308</v>
      </c>
      <c r="R813" t="s">
        <v>8309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8308</v>
      </c>
      <c r="R814" t="s">
        <v>8309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8308</v>
      </c>
      <c r="R815" t="s">
        <v>8309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8308</v>
      </c>
      <c r="R816" t="s">
        <v>8309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8308</v>
      </c>
      <c r="R817" t="s">
        <v>8309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8308</v>
      </c>
      <c r="R818" t="s">
        <v>8309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8308</v>
      </c>
      <c r="R819" t="s">
        <v>8309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8308</v>
      </c>
      <c r="R820" t="s">
        <v>8309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8308</v>
      </c>
      <c r="R821" t="s">
        <v>8309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8308</v>
      </c>
      <c r="R822" t="s">
        <v>8309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8308</v>
      </c>
      <c r="R823" t="s">
        <v>8309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8308</v>
      </c>
      <c r="R824" t="s">
        <v>8309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8308</v>
      </c>
      <c r="R825" t="s">
        <v>8309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8308</v>
      </c>
      <c r="R826" t="s">
        <v>8309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8308</v>
      </c>
      <c r="R827" t="s">
        <v>8309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8308</v>
      </c>
      <c r="R828" t="s">
        <v>8309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8308</v>
      </c>
      <c r="R829" t="s">
        <v>8309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8308</v>
      </c>
      <c r="R830" t="s">
        <v>8309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8308</v>
      </c>
      <c r="R831" t="s">
        <v>8309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8308</v>
      </c>
      <c r="R832" t="s">
        <v>8309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9" x14ac:dyDescent="0.3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8308</v>
      </c>
      <c r="R833" t="s">
        <v>8309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2" t="s">
        <v>8308</v>
      </c>
      <c r="R834" t="s">
        <v>8309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2" t="s">
        <v>8308</v>
      </c>
      <c r="R835" t="s">
        <v>8309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5" x14ac:dyDescent="0.3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8308</v>
      </c>
      <c r="R836" t="s">
        <v>8309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8308</v>
      </c>
      <c r="R837" t="s">
        <v>8309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8308</v>
      </c>
      <c r="R838" t="s">
        <v>8309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9" x14ac:dyDescent="0.3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8308</v>
      </c>
      <c r="R839" t="s">
        <v>8309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8308</v>
      </c>
      <c r="R840" t="s">
        <v>8309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8308</v>
      </c>
      <c r="R841" t="s">
        <v>8309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8308</v>
      </c>
      <c r="R842" t="s">
        <v>8309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5" x14ac:dyDescent="0.3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8308</v>
      </c>
      <c r="R843" t="s">
        <v>8309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8308</v>
      </c>
      <c r="R844" t="s">
        <v>8309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8308</v>
      </c>
      <c r="R845" t="s">
        <v>8309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8308</v>
      </c>
      <c r="R846" t="s">
        <v>8309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8308</v>
      </c>
      <c r="R847" t="s">
        <v>8309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8308</v>
      </c>
      <c r="R848" t="s">
        <v>8309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8308</v>
      </c>
      <c r="R849" t="s">
        <v>8309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8308</v>
      </c>
      <c r="R850" t="s">
        <v>8309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8308</v>
      </c>
      <c r="R851" t="s">
        <v>8309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8308</v>
      </c>
      <c r="R852" t="s">
        <v>8309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8308</v>
      </c>
      <c r="R853" t="s">
        <v>8309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8308</v>
      </c>
      <c r="R854" t="s">
        <v>8309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8308</v>
      </c>
      <c r="R855" t="s">
        <v>8309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8308</v>
      </c>
      <c r="R856" t="s">
        <v>8309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8308</v>
      </c>
      <c r="R857" t="s">
        <v>8309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8308</v>
      </c>
      <c r="R858" t="s">
        <v>8309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8308</v>
      </c>
      <c r="R859" t="s">
        <v>8309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8308</v>
      </c>
      <c r="R860" t="s">
        <v>8309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8308</v>
      </c>
      <c r="R861" t="s">
        <v>8309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8308</v>
      </c>
      <c r="R862" t="s">
        <v>8309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8308</v>
      </c>
      <c r="R863" t="s">
        <v>8309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8308</v>
      </c>
      <c r="R864" t="s">
        <v>8309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8308</v>
      </c>
      <c r="R865" t="s">
        <v>8309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8308</v>
      </c>
      <c r="R866" t="s">
        <v>8309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8308</v>
      </c>
      <c r="R867" t="s">
        <v>8309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8308</v>
      </c>
      <c r="R868" t="s">
        <v>8309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5" x14ac:dyDescent="0.3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8308</v>
      </c>
      <c r="R869" t="s">
        <v>8309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8308</v>
      </c>
      <c r="R870" t="s">
        <v>8309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8308</v>
      </c>
      <c r="R871" t="s">
        <v>8309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8308</v>
      </c>
      <c r="R872" t="s">
        <v>8309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8308</v>
      </c>
      <c r="R873" t="s">
        <v>8309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8308</v>
      </c>
      <c r="R874" t="s">
        <v>8309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8308</v>
      </c>
      <c r="R875" t="s">
        <v>8309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8308</v>
      </c>
      <c r="R876" t="s">
        <v>8309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8308</v>
      </c>
      <c r="R877" t="s">
        <v>8309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8308</v>
      </c>
      <c r="R878" t="s">
        <v>8309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5" x14ac:dyDescent="0.3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8308</v>
      </c>
      <c r="R879" t="s">
        <v>8309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8308</v>
      </c>
      <c r="R880" t="s">
        <v>8309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8308</v>
      </c>
      <c r="R881" t="s">
        <v>8309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8308</v>
      </c>
      <c r="R882" t="s">
        <v>8309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8308</v>
      </c>
      <c r="R883" t="s">
        <v>8309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8308</v>
      </c>
      <c r="R884" t="s">
        <v>8309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5" x14ac:dyDescent="0.3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8308</v>
      </c>
      <c r="R885" t="s">
        <v>8309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8308</v>
      </c>
      <c r="R886" t="s">
        <v>8309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8308</v>
      </c>
      <c r="R887" t="s">
        <v>8309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5" x14ac:dyDescent="0.3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8308</v>
      </c>
      <c r="R888" t="s">
        <v>8309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8308</v>
      </c>
      <c r="R889" t="s">
        <v>8309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8308</v>
      </c>
      <c r="R890" t="s">
        <v>8309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8308</v>
      </c>
      <c r="R891" t="s">
        <v>8309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5" x14ac:dyDescent="0.3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8308</v>
      </c>
      <c r="R892" t="s">
        <v>8309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8308</v>
      </c>
      <c r="R893" t="s">
        <v>8309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8308</v>
      </c>
      <c r="R894" t="s">
        <v>8309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8308</v>
      </c>
      <c r="R895" t="s">
        <v>8309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8308</v>
      </c>
      <c r="R896" t="s">
        <v>8309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5" x14ac:dyDescent="0.3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8308</v>
      </c>
      <c r="R897" t="s">
        <v>8309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5" x14ac:dyDescent="0.3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2" t="s">
        <v>8308</v>
      </c>
      <c r="R898" t="s">
        <v>8309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2" t="s">
        <v>8308</v>
      </c>
      <c r="R899" t="s">
        <v>8309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8308</v>
      </c>
      <c r="R900" t="s">
        <v>8309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8308</v>
      </c>
      <c r="R901" t="s">
        <v>8309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8308</v>
      </c>
      <c r="R902" t="s">
        <v>8309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8308</v>
      </c>
      <c r="R903" t="s">
        <v>8309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8308</v>
      </c>
      <c r="R904" t="s">
        <v>8309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8308</v>
      </c>
      <c r="R905" t="s">
        <v>8309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8308</v>
      </c>
      <c r="R906" t="s">
        <v>8309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8308</v>
      </c>
      <c r="R907" t="s">
        <v>8309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8308</v>
      </c>
      <c r="R908" t="s">
        <v>8309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9" x14ac:dyDescent="0.3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8308</v>
      </c>
      <c r="R909" t="s">
        <v>8311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8308</v>
      </c>
      <c r="R910" t="s">
        <v>8311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8308</v>
      </c>
      <c r="R911" t="s">
        <v>8311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8308</v>
      </c>
      <c r="R912" t="s">
        <v>8311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8308</v>
      </c>
      <c r="R913" t="s">
        <v>8311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8308</v>
      </c>
      <c r="R914" t="s">
        <v>8311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8308</v>
      </c>
      <c r="R915" t="s">
        <v>8311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8308</v>
      </c>
      <c r="R916" t="s">
        <v>8311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8308</v>
      </c>
      <c r="R917" t="s">
        <v>8311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8308</v>
      </c>
      <c r="R918" t="s">
        <v>8311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5" x14ac:dyDescent="0.3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8308</v>
      </c>
      <c r="R919" t="s">
        <v>8311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5" x14ac:dyDescent="0.3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8308</v>
      </c>
      <c r="R920" t="s">
        <v>8311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8308</v>
      </c>
      <c r="R921" t="s">
        <v>8311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8308</v>
      </c>
      <c r="R922" t="s">
        <v>8311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5" x14ac:dyDescent="0.3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8308</v>
      </c>
      <c r="R923" t="s">
        <v>8311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8308</v>
      </c>
      <c r="R924" t="s">
        <v>8311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8308</v>
      </c>
      <c r="R925" t="s">
        <v>8311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8308</v>
      </c>
      <c r="R926" t="s">
        <v>8311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8308</v>
      </c>
      <c r="R927" t="s">
        <v>8311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8308</v>
      </c>
      <c r="R928" t="s">
        <v>8311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8308</v>
      </c>
      <c r="R929" t="s">
        <v>8309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8308</v>
      </c>
      <c r="R930" t="s">
        <v>8309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8308</v>
      </c>
      <c r="R931" t="s">
        <v>8309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8308</v>
      </c>
      <c r="R932" t="s">
        <v>8309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8308</v>
      </c>
      <c r="R933" t="s">
        <v>8309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8308</v>
      </c>
      <c r="R934" t="s">
        <v>8309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8308</v>
      </c>
      <c r="R935" t="s">
        <v>8309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8308</v>
      </c>
      <c r="R936" t="s">
        <v>8309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8308</v>
      </c>
      <c r="R937" t="s">
        <v>8309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8308</v>
      </c>
      <c r="R938" t="s">
        <v>8309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8308</v>
      </c>
      <c r="R939" t="s">
        <v>8309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8308</v>
      </c>
      <c r="R940" t="s">
        <v>8309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8308</v>
      </c>
      <c r="R941" t="s">
        <v>8309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8308</v>
      </c>
      <c r="R942" t="s">
        <v>8309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8308</v>
      </c>
      <c r="R943" t="s">
        <v>8309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8308</v>
      </c>
      <c r="R944" t="s">
        <v>8309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8308</v>
      </c>
      <c r="R945" t="s">
        <v>8309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8308</v>
      </c>
      <c r="R946" t="s">
        <v>8309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8308</v>
      </c>
      <c r="R947" t="s">
        <v>8309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8308</v>
      </c>
      <c r="R948" t="s">
        <v>8309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5" x14ac:dyDescent="0.3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8308</v>
      </c>
      <c r="R949" t="s">
        <v>8309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8308</v>
      </c>
      <c r="R950" t="s">
        <v>8309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8308</v>
      </c>
      <c r="R951" t="s">
        <v>8309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8308</v>
      </c>
      <c r="R952" t="s">
        <v>8309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8308</v>
      </c>
      <c r="R953" t="s">
        <v>8309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8308</v>
      </c>
      <c r="R954" t="s">
        <v>8309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8308</v>
      </c>
      <c r="R955" t="s">
        <v>8309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8308</v>
      </c>
      <c r="R956" t="s">
        <v>8309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8308</v>
      </c>
      <c r="R957" t="s">
        <v>8309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8308</v>
      </c>
      <c r="R958" t="s">
        <v>8309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8308</v>
      </c>
      <c r="R959" t="s">
        <v>8309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.5" x14ac:dyDescent="0.3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8308</v>
      </c>
      <c r="R960" t="s">
        <v>8309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8308</v>
      </c>
      <c r="R961" t="s">
        <v>8309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2" t="s">
        <v>8308</v>
      </c>
      <c r="R962" t="s">
        <v>8309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2" t="s">
        <v>8308</v>
      </c>
      <c r="R963" t="s">
        <v>8309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8308</v>
      </c>
      <c r="R964" t="s">
        <v>8309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8308</v>
      </c>
      <c r="R965" t="s">
        <v>8309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5" x14ac:dyDescent="0.3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8308</v>
      </c>
      <c r="R966" t="s">
        <v>8309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8308</v>
      </c>
      <c r="R967" t="s">
        <v>8309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8308</v>
      </c>
      <c r="R968" t="s">
        <v>8309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8308</v>
      </c>
      <c r="R969" t="s">
        <v>8309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8308</v>
      </c>
      <c r="R970" t="s">
        <v>8309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8308</v>
      </c>
      <c r="R971" t="s">
        <v>8309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8308</v>
      </c>
      <c r="R972" t="s">
        <v>8309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8308</v>
      </c>
      <c r="R973" t="s">
        <v>8309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8308</v>
      </c>
      <c r="R974" t="s">
        <v>8309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5" x14ac:dyDescent="0.3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8308</v>
      </c>
      <c r="R975" t="s">
        <v>8309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8308</v>
      </c>
      <c r="R976" t="s">
        <v>8309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8308</v>
      </c>
      <c r="R977" t="s">
        <v>8309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8308</v>
      </c>
      <c r="R978" t="s">
        <v>8309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8308</v>
      </c>
      <c r="R979" t="s">
        <v>8309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8308</v>
      </c>
      <c r="R980" t="s">
        <v>8309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5" x14ac:dyDescent="0.3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8308</v>
      </c>
      <c r="R981" t="s">
        <v>8309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5" x14ac:dyDescent="0.3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8308</v>
      </c>
      <c r="R982" t="s">
        <v>8309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5" x14ac:dyDescent="0.3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8308</v>
      </c>
      <c r="R983" t="s">
        <v>8309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8308</v>
      </c>
      <c r="R984" t="s">
        <v>8309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8308</v>
      </c>
      <c r="R985" t="s">
        <v>8309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8308</v>
      </c>
      <c r="R986" t="s">
        <v>8309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8308</v>
      </c>
      <c r="R987" t="s">
        <v>8309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5" x14ac:dyDescent="0.3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8308</v>
      </c>
      <c r="R988" t="s">
        <v>8309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8308</v>
      </c>
      <c r="R989" t="s">
        <v>8309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8308</v>
      </c>
      <c r="R990" t="s">
        <v>8309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3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8308</v>
      </c>
      <c r="R991" t="s">
        <v>8309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8308</v>
      </c>
      <c r="R992" t="s">
        <v>8309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8308</v>
      </c>
      <c r="R993" t="s">
        <v>8309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8308</v>
      </c>
      <c r="R994" t="s">
        <v>8309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8308</v>
      </c>
      <c r="R995" t="s">
        <v>8309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8308</v>
      </c>
      <c r="R996" t="s">
        <v>8309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8308</v>
      </c>
      <c r="R997" t="s">
        <v>8309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9" x14ac:dyDescent="0.3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8308</v>
      </c>
      <c r="R998" t="s">
        <v>8309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8308</v>
      </c>
      <c r="R999" t="s">
        <v>8309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8308</v>
      </c>
      <c r="R1000" t="s">
        <v>8309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8308</v>
      </c>
      <c r="R1001" t="s">
        <v>8309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8308</v>
      </c>
      <c r="R1002" t="s">
        <v>8309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.5" x14ac:dyDescent="0.3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8308</v>
      </c>
      <c r="R1003" t="s">
        <v>8309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8308</v>
      </c>
      <c r="R1004" t="s">
        <v>8309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8308</v>
      </c>
      <c r="R1005" t="s">
        <v>8309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8308</v>
      </c>
      <c r="R1006" t="s">
        <v>8309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9" x14ac:dyDescent="0.3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8308</v>
      </c>
      <c r="R1007" t="s">
        <v>8309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8308</v>
      </c>
      <c r="R1008" t="s">
        <v>8309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8308</v>
      </c>
      <c r="R1009" t="s">
        <v>8309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8308</v>
      </c>
      <c r="R1010" t="s">
        <v>8309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8308</v>
      </c>
      <c r="R1011" t="s">
        <v>8309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8308</v>
      </c>
      <c r="R1012" t="s">
        <v>8309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8308</v>
      </c>
      <c r="R1013" t="s">
        <v>8309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8308</v>
      </c>
      <c r="R1014" t="s">
        <v>8309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8308</v>
      </c>
      <c r="R1015" t="s">
        <v>8309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8308</v>
      </c>
      <c r="R1016" t="s">
        <v>8309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8308</v>
      </c>
      <c r="R1017" t="s">
        <v>8309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8308</v>
      </c>
      <c r="R1018" t="s">
        <v>8309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5" x14ac:dyDescent="0.3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8308</v>
      </c>
      <c r="R1019" t="s">
        <v>8309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8308</v>
      </c>
      <c r="R1020" t="s">
        <v>8309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8308</v>
      </c>
      <c r="R1021" t="s">
        <v>8309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8308</v>
      </c>
      <c r="R1022" t="s">
        <v>8309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8308</v>
      </c>
      <c r="R1023" t="s">
        <v>8309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8308</v>
      </c>
      <c r="R1024" t="s">
        <v>8309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8308</v>
      </c>
      <c r="R1025" t="s">
        <v>8309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2" t="s">
        <v>8308</v>
      </c>
      <c r="R1026" t="s">
        <v>8309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2" t="s">
        <v>8308</v>
      </c>
      <c r="R1027" t="s">
        <v>8309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8308</v>
      </c>
      <c r="R1028" t="s">
        <v>8309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8308</v>
      </c>
      <c r="R1029" t="s">
        <v>8311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8308</v>
      </c>
      <c r="R1030" t="s">
        <v>8311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8308</v>
      </c>
      <c r="R1031" t="s">
        <v>8311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8308</v>
      </c>
      <c r="R1032" t="s">
        <v>8311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8308</v>
      </c>
      <c r="R1033" t="s">
        <v>8311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8308</v>
      </c>
      <c r="R1034" t="s">
        <v>8311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8308</v>
      </c>
      <c r="R1035" t="s">
        <v>8311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8308</v>
      </c>
      <c r="R1036" t="s">
        <v>8311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8308</v>
      </c>
      <c r="R1037" t="s">
        <v>8311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8308</v>
      </c>
      <c r="R1038" t="s">
        <v>8311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5" x14ac:dyDescent="0.3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8308</v>
      </c>
      <c r="R1039" t="s">
        <v>8311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8308</v>
      </c>
      <c r="R1040" t="s">
        <v>8311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5" x14ac:dyDescent="0.3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8308</v>
      </c>
      <c r="R1041" t="s">
        <v>8311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8308</v>
      </c>
      <c r="R1042" t="s">
        <v>8311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8308</v>
      </c>
      <c r="R1043" t="s">
        <v>8311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8308</v>
      </c>
      <c r="R1044" t="s">
        <v>8311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8308</v>
      </c>
      <c r="R1045" t="s">
        <v>8311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8308</v>
      </c>
      <c r="R1046" t="s">
        <v>8311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8308</v>
      </c>
      <c r="R1047" t="s">
        <v>8311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8308</v>
      </c>
      <c r="R1048" t="s">
        <v>8311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8308</v>
      </c>
      <c r="R1049" t="s">
        <v>8311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8308</v>
      </c>
      <c r="R1050" t="s">
        <v>8311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8308</v>
      </c>
      <c r="R1051" t="s">
        <v>8311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8308</v>
      </c>
      <c r="R1052" t="s">
        <v>8311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8308</v>
      </c>
      <c r="R1053" t="s">
        <v>8311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8308</v>
      </c>
      <c r="R1054" t="s">
        <v>8311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8308</v>
      </c>
      <c r="R1055" t="s">
        <v>8311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8308</v>
      </c>
      <c r="R1056" t="s">
        <v>8311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8308</v>
      </c>
      <c r="R1057" t="s">
        <v>8311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5" x14ac:dyDescent="0.3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8308</v>
      </c>
      <c r="R1058" t="s">
        <v>8311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8308</v>
      </c>
      <c r="R1059" t="s">
        <v>8311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8308</v>
      </c>
      <c r="R1060" t="s">
        <v>8311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8308</v>
      </c>
      <c r="R1061" t="s">
        <v>8311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8308</v>
      </c>
      <c r="R1062" t="s">
        <v>8311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8308</v>
      </c>
      <c r="R1063" t="s">
        <v>8311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8308</v>
      </c>
      <c r="R1064" t="s">
        <v>8311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8308</v>
      </c>
      <c r="R1065" t="s">
        <v>8311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8308</v>
      </c>
      <c r="R1066" t="s">
        <v>8311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8308</v>
      </c>
      <c r="R1067" t="s">
        <v>8311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8308</v>
      </c>
      <c r="R1068" t="s">
        <v>8311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8308</v>
      </c>
      <c r="R1069" t="s">
        <v>8311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8308</v>
      </c>
      <c r="R1070" t="s">
        <v>8311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8308</v>
      </c>
      <c r="R1071" t="s">
        <v>8311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8308</v>
      </c>
      <c r="R1072" t="s">
        <v>8311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8308</v>
      </c>
      <c r="R1073" t="s">
        <v>8311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8308</v>
      </c>
      <c r="R1074" t="s">
        <v>8311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8308</v>
      </c>
      <c r="R1075" t="s">
        <v>8311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5" x14ac:dyDescent="0.3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8308</v>
      </c>
      <c r="R1076" t="s">
        <v>8311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8308</v>
      </c>
      <c r="R1077" t="s">
        <v>8311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8308</v>
      </c>
      <c r="R1078" t="s">
        <v>8311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8308</v>
      </c>
      <c r="R1079" t="s">
        <v>8311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8308</v>
      </c>
      <c r="R1080" t="s">
        <v>8311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8308</v>
      </c>
      <c r="R1081" t="s">
        <v>8311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8308</v>
      </c>
      <c r="R1082" t="s">
        <v>8311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8308</v>
      </c>
      <c r="R1083" t="s">
        <v>8311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9" x14ac:dyDescent="0.3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8308</v>
      </c>
      <c r="R1084" t="s">
        <v>8311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5" x14ac:dyDescent="0.3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8308</v>
      </c>
      <c r="R1085" t="s">
        <v>8311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8308</v>
      </c>
      <c r="R1086" t="s">
        <v>8311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8308</v>
      </c>
      <c r="R1087" t="s">
        <v>8311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8308</v>
      </c>
      <c r="R1088" t="s">
        <v>8311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8308</v>
      </c>
      <c r="R1089" t="s">
        <v>8309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2" t="s">
        <v>8308</v>
      </c>
      <c r="R1090" t="s">
        <v>8309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2" t="s">
        <v>8308</v>
      </c>
      <c r="R1091" t="s">
        <v>8309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8308</v>
      </c>
      <c r="R1092" t="s">
        <v>8309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8308</v>
      </c>
      <c r="R1093" t="s">
        <v>8309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8308</v>
      </c>
      <c r="R1094" t="s">
        <v>8309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8308</v>
      </c>
      <c r="R1095" t="s">
        <v>8309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8308</v>
      </c>
      <c r="R1096" t="s">
        <v>8309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8308</v>
      </c>
      <c r="R1097" t="s">
        <v>8309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8308</v>
      </c>
      <c r="R1098" t="s">
        <v>8309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8308</v>
      </c>
      <c r="R1099" t="s">
        <v>8309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8308</v>
      </c>
      <c r="R1100" t="s">
        <v>8309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5" x14ac:dyDescent="0.3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8308</v>
      </c>
      <c r="R1101" t="s">
        <v>8309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8308</v>
      </c>
      <c r="R1102" t="s">
        <v>8309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8308</v>
      </c>
      <c r="R1103" t="s">
        <v>8309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5" x14ac:dyDescent="0.3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8308</v>
      </c>
      <c r="R1104" t="s">
        <v>8309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8308</v>
      </c>
      <c r="R1105" t="s">
        <v>8309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8308</v>
      </c>
      <c r="R1106" t="s">
        <v>8309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8308</v>
      </c>
      <c r="R1107" t="s">
        <v>8309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8308</v>
      </c>
      <c r="R1108" t="s">
        <v>8309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8308</v>
      </c>
      <c r="R1109" t="s">
        <v>8309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8308</v>
      </c>
      <c r="R1110" t="s">
        <v>8309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8308</v>
      </c>
      <c r="R1111" t="s">
        <v>8309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8308</v>
      </c>
      <c r="R1112" t="s">
        <v>8309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8308</v>
      </c>
      <c r="R1113" t="s">
        <v>8309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8308</v>
      </c>
      <c r="R1114" t="s">
        <v>8309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8308</v>
      </c>
      <c r="R1115" t="s">
        <v>8309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8308</v>
      </c>
      <c r="R1116" t="s">
        <v>8309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5" x14ac:dyDescent="0.3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8308</v>
      </c>
      <c r="R1117" t="s">
        <v>8309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9" x14ac:dyDescent="0.3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8308</v>
      </c>
      <c r="R1118" t="s">
        <v>8309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8308</v>
      </c>
      <c r="R1119" t="s">
        <v>8309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8308</v>
      </c>
      <c r="R1120" t="s">
        <v>8309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5" x14ac:dyDescent="0.3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8308</v>
      </c>
      <c r="R1121" t="s">
        <v>8309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8308</v>
      </c>
      <c r="R1122" t="s">
        <v>8309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8308</v>
      </c>
      <c r="R1123" t="s">
        <v>8309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5" x14ac:dyDescent="0.3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8308</v>
      </c>
      <c r="R1124" t="s">
        <v>8309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8308</v>
      </c>
      <c r="R1125" t="s">
        <v>8309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8308</v>
      </c>
      <c r="R1126" t="s">
        <v>8309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5" x14ac:dyDescent="0.3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8308</v>
      </c>
      <c r="R1127" t="s">
        <v>8309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8308</v>
      </c>
      <c r="R1128" t="s">
        <v>8309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8308</v>
      </c>
      <c r="R1129" t="s">
        <v>8309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8308</v>
      </c>
      <c r="R1130" t="s">
        <v>8309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8308</v>
      </c>
      <c r="R1131" t="s">
        <v>8309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8308</v>
      </c>
      <c r="R1132" t="s">
        <v>8309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8308</v>
      </c>
      <c r="R1133" t="s">
        <v>8309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8308</v>
      </c>
      <c r="R1134" t="s">
        <v>8309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8308</v>
      </c>
      <c r="R1135" t="s">
        <v>8309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8308</v>
      </c>
      <c r="R1136" t="s">
        <v>8309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8308</v>
      </c>
      <c r="R1137" t="s">
        <v>8309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8308</v>
      </c>
      <c r="R1138" t="s">
        <v>8309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8308</v>
      </c>
      <c r="R1139" t="s">
        <v>8309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8308</v>
      </c>
      <c r="R1140" t="s">
        <v>8309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8308</v>
      </c>
      <c r="R1141" t="s">
        <v>8309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8308</v>
      </c>
      <c r="R1142" t="s">
        <v>8309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8308</v>
      </c>
      <c r="R1143" t="s">
        <v>8309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8308</v>
      </c>
      <c r="R1144" t="s">
        <v>8309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8308</v>
      </c>
      <c r="R1145" t="s">
        <v>8309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8308</v>
      </c>
      <c r="R1146" t="s">
        <v>8309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8308</v>
      </c>
      <c r="R1147" t="s">
        <v>8309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8308</v>
      </c>
      <c r="R1148" t="s">
        <v>8309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8308</v>
      </c>
      <c r="R1149" t="s">
        <v>8311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8308</v>
      </c>
      <c r="R1150" t="s">
        <v>8311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8308</v>
      </c>
      <c r="R1151" t="s">
        <v>8311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8308</v>
      </c>
      <c r="R1152" t="s">
        <v>8311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8308</v>
      </c>
      <c r="R1153" t="s">
        <v>8311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2" t="s">
        <v>8308</v>
      </c>
      <c r="R1154" t="s">
        <v>8311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2" t="s">
        <v>8308</v>
      </c>
      <c r="R1155" t="s">
        <v>8311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8308</v>
      </c>
      <c r="R1156" t="s">
        <v>8311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8308</v>
      </c>
      <c r="R1157" t="s">
        <v>8311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8308</v>
      </c>
      <c r="R1158" t="s">
        <v>8311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8308</v>
      </c>
      <c r="R1159" t="s">
        <v>8311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8308</v>
      </c>
      <c r="R1160" t="s">
        <v>8311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8308</v>
      </c>
      <c r="R1161" t="s">
        <v>8311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8308</v>
      </c>
      <c r="R1162" t="s">
        <v>8311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8308</v>
      </c>
      <c r="R1163" t="s">
        <v>8311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5" x14ac:dyDescent="0.3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8308</v>
      </c>
      <c r="R1164" t="s">
        <v>8311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8308</v>
      </c>
      <c r="R1165" t="s">
        <v>8311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8308</v>
      </c>
      <c r="R1166" t="s">
        <v>8311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8308</v>
      </c>
      <c r="R1167" t="s">
        <v>8311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8308</v>
      </c>
      <c r="R1168" t="s">
        <v>8311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8308</v>
      </c>
      <c r="R1169" t="s">
        <v>8309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8308</v>
      </c>
      <c r="R1170" t="s">
        <v>8309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8308</v>
      </c>
      <c r="R1171" t="s">
        <v>8309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8308</v>
      </c>
      <c r="R1172" t="s">
        <v>8309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8308</v>
      </c>
      <c r="R1173" t="s">
        <v>8309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8308</v>
      </c>
      <c r="R1174" t="s">
        <v>8309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8308</v>
      </c>
      <c r="R1175" t="s">
        <v>8309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8308</v>
      </c>
      <c r="R1176" t="s">
        <v>8309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8308</v>
      </c>
      <c r="R1177" t="s">
        <v>8309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8308</v>
      </c>
      <c r="R1178" t="s">
        <v>8309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8308</v>
      </c>
      <c r="R1179" t="s">
        <v>8309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8308</v>
      </c>
      <c r="R1180" t="s">
        <v>8309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8308</v>
      </c>
      <c r="R1181" t="s">
        <v>8309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9" x14ac:dyDescent="0.3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8308</v>
      </c>
      <c r="R1182" t="s">
        <v>8309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3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8308</v>
      </c>
      <c r="R1183" t="s">
        <v>8309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5" x14ac:dyDescent="0.3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8308</v>
      </c>
      <c r="R1184" t="s">
        <v>8309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8308</v>
      </c>
      <c r="R1185" t="s">
        <v>8309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8308</v>
      </c>
      <c r="R1186" t="s">
        <v>8309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8308</v>
      </c>
      <c r="R1187" t="s">
        <v>8309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8308</v>
      </c>
      <c r="R1188" t="s">
        <v>8309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8308</v>
      </c>
      <c r="R1189" t="s">
        <v>8309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8308</v>
      </c>
      <c r="R1190" t="s">
        <v>8309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8308</v>
      </c>
      <c r="R1191" t="s">
        <v>8309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9" x14ac:dyDescent="0.3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8308</v>
      </c>
      <c r="R1192" t="s">
        <v>8309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8308</v>
      </c>
      <c r="R1193" t="s">
        <v>8309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8308</v>
      </c>
      <c r="R1194" t="s">
        <v>8309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8308</v>
      </c>
      <c r="R1195" t="s">
        <v>8309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8308</v>
      </c>
      <c r="R1196" t="s">
        <v>8309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8308</v>
      </c>
      <c r="R1197" t="s">
        <v>8309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8308</v>
      </c>
      <c r="R1198" t="s">
        <v>8309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8308</v>
      </c>
      <c r="R1199" t="s">
        <v>8309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8308</v>
      </c>
      <c r="R1200" t="s">
        <v>8309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8308</v>
      </c>
      <c r="R1201" t="s">
        <v>8309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8308</v>
      </c>
      <c r="R1202" t="s">
        <v>8309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8308</v>
      </c>
      <c r="R1203" t="s">
        <v>8309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5" x14ac:dyDescent="0.3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8308</v>
      </c>
      <c r="R1204" t="s">
        <v>8309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8308</v>
      </c>
      <c r="R1205" t="s">
        <v>8309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8308</v>
      </c>
      <c r="R1206" t="s">
        <v>8309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8308</v>
      </c>
      <c r="R1207" t="s">
        <v>8309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5" x14ac:dyDescent="0.3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8308</v>
      </c>
      <c r="R1208" t="s">
        <v>8309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8308</v>
      </c>
      <c r="R1209" t="s">
        <v>8309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5" x14ac:dyDescent="0.3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8308</v>
      </c>
      <c r="R1210" t="s">
        <v>8309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8308</v>
      </c>
      <c r="R1211" t="s">
        <v>8309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8308</v>
      </c>
      <c r="R1212" t="s">
        <v>8309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8308</v>
      </c>
      <c r="R1213" t="s">
        <v>8309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.5" x14ac:dyDescent="0.3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8308</v>
      </c>
      <c r="R1214" t="s">
        <v>8309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8308</v>
      </c>
      <c r="R1215" t="s">
        <v>8309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5" x14ac:dyDescent="0.3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8308</v>
      </c>
      <c r="R1216" t="s">
        <v>8309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8308</v>
      </c>
      <c r="R1217" t="s">
        <v>8309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2" t="s">
        <v>8308</v>
      </c>
      <c r="R1218" t="s">
        <v>8309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2" t="s">
        <v>8308</v>
      </c>
      <c r="R1219" t="s">
        <v>8309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5" x14ac:dyDescent="0.3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8308</v>
      </c>
      <c r="R1220" t="s">
        <v>8309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8308</v>
      </c>
      <c r="R1221" t="s">
        <v>8309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8308</v>
      </c>
      <c r="R1222" t="s">
        <v>8309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8308</v>
      </c>
      <c r="R1223" t="s">
        <v>8309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8308</v>
      </c>
      <c r="R1224" t="s">
        <v>8309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8308</v>
      </c>
      <c r="R1225" t="s">
        <v>8309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8308</v>
      </c>
      <c r="R1226" t="s">
        <v>8309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8308</v>
      </c>
      <c r="R1227" t="s">
        <v>8309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8308</v>
      </c>
      <c r="R1228" t="s">
        <v>8309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8308</v>
      </c>
      <c r="R1229" t="s">
        <v>8309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8308</v>
      </c>
      <c r="R1230" t="s">
        <v>8309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5" x14ac:dyDescent="0.3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8308</v>
      </c>
      <c r="R1231" t="s">
        <v>8309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8308</v>
      </c>
      <c r="R1232" t="s">
        <v>8309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8308</v>
      </c>
      <c r="R1233" t="s">
        <v>8309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8308</v>
      </c>
      <c r="R1234" t="s">
        <v>8309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8308</v>
      </c>
      <c r="R1235" t="s">
        <v>8309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8308</v>
      </c>
      <c r="R1236" t="s">
        <v>8309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8308</v>
      </c>
      <c r="R1237" t="s">
        <v>8309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8308</v>
      </c>
      <c r="R1238" t="s">
        <v>8309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5" x14ac:dyDescent="0.3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8308</v>
      </c>
      <c r="R1239" t="s">
        <v>8309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8308</v>
      </c>
      <c r="R1240" t="s">
        <v>8309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8308</v>
      </c>
      <c r="R1241" t="s">
        <v>8309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8308</v>
      </c>
      <c r="R1242" t="s">
        <v>8309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5" x14ac:dyDescent="0.3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8308</v>
      </c>
      <c r="R1243" t="s">
        <v>8309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8308</v>
      </c>
      <c r="R1244" t="s">
        <v>8309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8308</v>
      </c>
      <c r="R1245" t="s">
        <v>8309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8308</v>
      </c>
      <c r="R1246" t="s">
        <v>8309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8308</v>
      </c>
      <c r="R1247" t="s">
        <v>8309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8308</v>
      </c>
      <c r="R1248" t="s">
        <v>8309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8308</v>
      </c>
      <c r="R1249" t="s">
        <v>8309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9" x14ac:dyDescent="0.3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8308</v>
      </c>
      <c r="R1250" t="s">
        <v>8309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8308</v>
      </c>
      <c r="R1251" t="s">
        <v>8309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5" x14ac:dyDescent="0.3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8308</v>
      </c>
      <c r="R1252" t="s">
        <v>8309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8308</v>
      </c>
      <c r="R1253" t="s">
        <v>8309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8308</v>
      </c>
      <c r="R1254" t="s">
        <v>8309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5" x14ac:dyDescent="0.3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8308</v>
      </c>
      <c r="R1255" t="s">
        <v>8309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8308</v>
      </c>
      <c r="R1256" t="s">
        <v>8309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8308</v>
      </c>
      <c r="R1257" t="s">
        <v>8309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8308</v>
      </c>
      <c r="R1258" t="s">
        <v>8309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8308</v>
      </c>
      <c r="R1259" t="s">
        <v>8309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8308</v>
      </c>
      <c r="R1260" t="s">
        <v>8309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9" x14ac:dyDescent="0.3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8308</v>
      </c>
      <c r="R1261" t="s">
        <v>8309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8308</v>
      </c>
      <c r="R1262" t="s">
        <v>8309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8308</v>
      </c>
      <c r="R1263" t="s">
        <v>8309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8308</v>
      </c>
      <c r="R1264" t="s">
        <v>8309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8308</v>
      </c>
      <c r="R1265" t="s">
        <v>8309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8308</v>
      </c>
      <c r="R1266" t="s">
        <v>8309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8308</v>
      </c>
      <c r="R1267" t="s">
        <v>8309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8308</v>
      </c>
      <c r="R1268" t="s">
        <v>8309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8308</v>
      </c>
      <c r="R1269" t="s">
        <v>8309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8308</v>
      </c>
      <c r="R1270" t="s">
        <v>8309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5" x14ac:dyDescent="0.3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8308</v>
      </c>
      <c r="R1271" t="s">
        <v>8309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8308</v>
      </c>
      <c r="R1272" t="s">
        <v>8309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8308</v>
      </c>
      <c r="R1273" t="s">
        <v>8309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8308</v>
      </c>
      <c r="R1274" t="s">
        <v>8309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8308</v>
      </c>
      <c r="R1275" t="s">
        <v>8309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8308</v>
      </c>
      <c r="R1276" t="s">
        <v>8309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8308</v>
      </c>
      <c r="R1277" t="s">
        <v>8309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8308</v>
      </c>
      <c r="R1278" t="s">
        <v>8309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8308</v>
      </c>
      <c r="R1279" t="s">
        <v>8309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8308</v>
      </c>
      <c r="R1280" t="s">
        <v>8309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8308</v>
      </c>
      <c r="R1281" t="s">
        <v>8309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2" t="s">
        <v>8308</v>
      </c>
      <c r="R1282" t="s">
        <v>8309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2" t="s">
        <v>8308</v>
      </c>
      <c r="R1283" t="s">
        <v>8309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5" x14ac:dyDescent="0.3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8308</v>
      </c>
      <c r="R1284" t="s">
        <v>8309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8308</v>
      </c>
      <c r="R1285" t="s">
        <v>8309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8308</v>
      </c>
      <c r="R1286" t="s">
        <v>8309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8308</v>
      </c>
      <c r="R1287" t="s">
        <v>8309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8308</v>
      </c>
      <c r="R1288" t="s">
        <v>8309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8308</v>
      </c>
      <c r="R1289" t="s">
        <v>8309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5" x14ac:dyDescent="0.3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8308</v>
      </c>
      <c r="R1290" t="s">
        <v>8309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8308</v>
      </c>
      <c r="R1291" t="s">
        <v>8309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8308</v>
      </c>
      <c r="R1292" t="s">
        <v>8309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8308</v>
      </c>
      <c r="R1293" t="s">
        <v>8309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8308</v>
      </c>
      <c r="R1294" t="s">
        <v>8309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8308</v>
      </c>
      <c r="R1295" t="s">
        <v>8309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8308</v>
      </c>
      <c r="R1296" t="s">
        <v>8309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8308</v>
      </c>
      <c r="R1297" t="s">
        <v>8309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8308</v>
      </c>
      <c r="R1298" t="s">
        <v>8309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8308</v>
      </c>
      <c r="R1299" t="s">
        <v>8309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8308</v>
      </c>
      <c r="R1300" t="s">
        <v>8309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8308</v>
      </c>
      <c r="R1301" t="s">
        <v>8309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8308</v>
      </c>
      <c r="R1302" t="s">
        <v>8309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8308</v>
      </c>
      <c r="R1303" t="s">
        <v>8309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8308</v>
      </c>
      <c r="R1304" t="s">
        <v>8309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8308</v>
      </c>
      <c r="R1305" t="s">
        <v>8309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8308</v>
      </c>
      <c r="R1306" t="s">
        <v>8309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8308</v>
      </c>
      <c r="R1307" t="s">
        <v>8309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8308</v>
      </c>
      <c r="R1308" t="s">
        <v>8309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8308</v>
      </c>
      <c r="R1309" t="s">
        <v>8309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8308</v>
      </c>
      <c r="R1310" t="s">
        <v>8309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8308</v>
      </c>
      <c r="R1311" t="s">
        <v>8309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8308</v>
      </c>
      <c r="R1312" t="s">
        <v>8309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5" x14ac:dyDescent="0.3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8308</v>
      </c>
      <c r="R1313" t="s">
        <v>8309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8308</v>
      </c>
      <c r="R1314" t="s">
        <v>8309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8308</v>
      </c>
      <c r="R1315" t="s">
        <v>8309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5" x14ac:dyDescent="0.3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8308</v>
      </c>
      <c r="R1316" t="s">
        <v>8309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8308</v>
      </c>
      <c r="R1317" t="s">
        <v>8309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8308</v>
      </c>
      <c r="R1318" t="s">
        <v>8309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8308</v>
      </c>
      <c r="R1319" t="s">
        <v>8309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8308</v>
      </c>
      <c r="R1320" t="s">
        <v>8309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8308</v>
      </c>
      <c r="R1321" t="s">
        <v>8309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8308</v>
      </c>
      <c r="R1322" t="s">
        <v>8309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.5" x14ac:dyDescent="0.3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8308</v>
      </c>
      <c r="R1323" t="s">
        <v>8309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8308</v>
      </c>
      <c r="R1324" t="s">
        <v>8309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8308</v>
      </c>
      <c r="R1325" t="s">
        <v>8309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8308</v>
      </c>
      <c r="R1326" t="s">
        <v>8309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8308</v>
      </c>
      <c r="R1327" t="s">
        <v>8309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8308</v>
      </c>
      <c r="R1328" t="s">
        <v>8309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8308</v>
      </c>
      <c r="R1329" t="s">
        <v>8309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5" x14ac:dyDescent="0.3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8308</v>
      </c>
      <c r="R1330" t="s">
        <v>8309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8308</v>
      </c>
      <c r="R1331" t="s">
        <v>8309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8308</v>
      </c>
      <c r="R1332" t="s">
        <v>8309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8308</v>
      </c>
      <c r="R1333" t="s">
        <v>8309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5" x14ac:dyDescent="0.3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8308</v>
      </c>
      <c r="R1334" t="s">
        <v>8309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8308</v>
      </c>
      <c r="R1335" t="s">
        <v>8309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8308</v>
      </c>
      <c r="R1336" t="s">
        <v>8309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5" x14ac:dyDescent="0.3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8308</v>
      </c>
      <c r="R1337" t="s">
        <v>8309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8308</v>
      </c>
      <c r="R1338" t="s">
        <v>8309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8308</v>
      </c>
      <c r="R1339" t="s">
        <v>8309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8308</v>
      </c>
      <c r="R1340" t="s">
        <v>8309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8308</v>
      </c>
      <c r="R1341" t="s">
        <v>8309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8308</v>
      </c>
      <c r="R1342" t="s">
        <v>8309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8308</v>
      </c>
      <c r="R1343" t="s">
        <v>8309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8308</v>
      </c>
      <c r="R1344" t="s">
        <v>8309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5" x14ac:dyDescent="0.3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8308</v>
      </c>
      <c r="R1345" t="s">
        <v>8309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2" t="s">
        <v>8308</v>
      </c>
      <c r="R1346" t="s">
        <v>8309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2" t="s">
        <v>8308</v>
      </c>
      <c r="R1347" t="s">
        <v>8309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8308</v>
      </c>
      <c r="R1348" t="s">
        <v>8309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8308</v>
      </c>
      <c r="R1349" t="s">
        <v>8309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8308</v>
      </c>
      <c r="R1350" t="s">
        <v>8309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8308</v>
      </c>
      <c r="R1351" t="s">
        <v>8309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8308</v>
      </c>
      <c r="R1352" t="s">
        <v>8309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8308</v>
      </c>
      <c r="R1353" t="s">
        <v>8309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5" x14ac:dyDescent="0.3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8308</v>
      </c>
      <c r="R1354" t="s">
        <v>8309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9" x14ac:dyDescent="0.3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8308</v>
      </c>
      <c r="R1355" t="s">
        <v>8309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8308</v>
      </c>
      <c r="R1356" t="s">
        <v>8309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8308</v>
      </c>
      <c r="R1357" t="s">
        <v>8309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8308</v>
      </c>
      <c r="R1358" t="s">
        <v>8309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8308</v>
      </c>
      <c r="R1359" t="s">
        <v>8309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8308</v>
      </c>
      <c r="R1360" t="s">
        <v>8309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8308</v>
      </c>
      <c r="R1361" t="s">
        <v>8309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8308</v>
      </c>
      <c r="R1362" t="s">
        <v>8309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8308</v>
      </c>
      <c r="R1363" t="s">
        <v>8309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9" x14ac:dyDescent="0.3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8308</v>
      </c>
      <c r="R1364" t="s">
        <v>8309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8308</v>
      </c>
      <c r="R1365" t="s">
        <v>8309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5" x14ac:dyDescent="0.3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8308</v>
      </c>
      <c r="R1366" t="s">
        <v>8309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8308</v>
      </c>
      <c r="R1367" t="s">
        <v>8309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8308</v>
      </c>
      <c r="R1368" t="s">
        <v>8309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8308</v>
      </c>
      <c r="R1369" t="s">
        <v>8309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8308</v>
      </c>
      <c r="R1370" t="s">
        <v>8309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8308</v>
      </c>
      <c r="R1371" t="s">
        <v>8309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8308</v>
      </c>
      <c r="R1372" t="s">
        <v>8309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5" x14ac:dyDescent="0.3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8308</v>
      </c>
      <c r="R1373" t="s">
        <v>8309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3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8308</v>
      </c>
      <c r="R1374" t="s">
        <v>8309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8308</v>
      </c>
      <c r="R1375" t="s">
        <v>8309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8308</v>
      </c>
      <c r="R1376" t="s">
        <v>8309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5" x14ac:dyDescent="0.3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8308</v>
      </c>
      <c r="R1377" t="s">
        <v>8309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8308</v>
      </c>
      <c r="R1378" t="s">
        <v>8309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8308</v>
      </c>
      <c r="R1379" t="s">
        <v>8309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8308</v>
      </c>
      <c r="R1380" t="s">
        <v>8309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8308</v>
      </c>
      <c r="R1381" t="s">
        <v>8309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8308</v>
      </c>
      <c r="R1382" t="s">
        <v>8309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8308</v>
      </c>
      <c r="R1383" t="s">
        <v>8309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8308</v>
      </c>
      <c r="R1384" t="s">
        <v>8309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8308</v>
      </c>
      <c r="R1385" t="s">
        <v>8309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8308</v>
      </c>
      <c r="R1386" t="s">
        <v>8309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8308</v>
      </c>
      <c r="R1387" t="s">
        <v>8309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8308</v>
      </c>
      <c r="R1388" t="s">
        <v>8309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8308</v>
      </c>
      <c r="R1389" t="s">
        <v>8309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8308</v>
      </c>
      <c r="R1390" t="s">
        <v>8309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8308</v>
      </c>
      <c r="R1391" t="s">
        <v>8309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8308</v>
      </c>
      <c r="R1392" t="s">
        <v>8309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8308</v>
      </c>
      <c r="R1393" t="s">
        <v>8309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8308</v>
      </c>
      <c r="R1394" t="s">
        <v>8309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5" x14ac:dyDescent="0.3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5" x14ac:dyDescent="0.3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5" x14ac:dyDescent="0.3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5" x14ac:dyDescent="0.3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5" x14ac:dyDescent="0.3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5" x14ac:dyDescent="0.3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5" x14ac:dyDescent="0.3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5" x14ac:dyDescent="0.3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5" x14ac:dyDescent="0.3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5" x14ac:dyDescent="0.3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5" x14ac:dyDescent="0.3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5" x14ac:dyDescent="0.3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5" x14ac:dyDescent="0.3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5" x14ac:dyDescent="0.3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9" x14ac:dyDescent="0.3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5" x14ac:dyDescent="0.3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9" x14ac:dyDescent="0.3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5" x14ac:dyDescent="0.3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5" x14ac:dyDescent="0.3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5" x14ac:dyDescent="0.3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5" x14ac:dyDescent="0.3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5" x14ac:dyDescent="0.3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5" x14ac:dyDescent="0.3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5" x14ac:dyDescent="0.3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5" x14ac:dyDescent="0.3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5" x14ac:dyDescent="0.3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5" x14ac:dyDescent="0.3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9" x14ac:dyDescent="0.3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5" x14ac:dyDescent="0.3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5" x14ac:dyDescent="0.3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9" x14ac:dyDescent="0.3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5" x14ac:dyDescent="0.3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5" x14ac:dyDescent="0.3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5" x14ac:dyDescent="0.3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8" x14ac:dyDescent="0.3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5" x14ac:dyDescent="0.3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9" x14ac:dyDescent="0.3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5" x14ac:dyDescent="0.3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9" x14ac:dyDescent="0.3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3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5" x14ac:dyDescent="0.3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5" x14ac:dyDescent="0.3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5" x14ac:dyDescent="0.3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5" x14ac:dyDescent="0.3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.5" x14ac:dyDescent="0.3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5" x14ac:dyDescent="0.3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9" x14ac:dyDescent="0.3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5" x14ac:dyDescent="0.3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5" x14ac:dyDescent="0.3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3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5" x14ac:dyDescent="0.3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5" x14ac:dyDescent="0.3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5" x14ac:dyDescent="0.3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5" x14ac:dyDescent="0.3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5" x14ac:dyDescent="0.3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5" x14ac:dyDescent="0.3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5" x14ac:dyDescent="0.3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5" x14ac:dyDescent="0.3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5" x14ac:dyDescent="0.3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5" x14ac:dyDescent="0.3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5" x14ac:dyDescent="0.3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5" x14ac:dyDescent="0.3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5" x14ac:dyDescent="0.3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.5" x14ac:dyDescent="0.3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5" x14ac:dyDescent="0.3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5" x14ac:dyDescent="0.3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5" x14ac:dyDescent="0.3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5" x14ac:dyDescent="0.3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9" x14ac:dyDescent="0.3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5" x14ac:dyDescent="0.3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5" x14ac:dyDescent="0.3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5" x14ac:dyDescent="0.3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5" x14ac:dyDescent="0.3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5" x14ac:dyDescent="0.3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5" x14ac:dyDescent="0.3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5" x14ac:dyDescent="0.3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5" x14ac:dyDescent="0.3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5" x14ac:dyDescent="0.3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5" x14ac:dyDescent="0.3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5" x14ac:dyDescent="0.3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5" x14ac:dyDescent="0.3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5" x14ac:dyDescent="0.3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5" x14ac:dyDescent="0.3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5" x14ac:dyDescent="0.3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5" x14ac:dyDescent="0.3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5" x14ac:dyDescent="0.3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5" x14ac:dyDescent="0.3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9" x14ac:dyDescent="0.3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5" x14ac:dyDescent="0.3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5" x14ac:dyDescent="0.3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9" x14ac:dyDescent="0.3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5" x14ac:dyDescent="0.3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5" x14ac:dyDescent="0.3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5" x14ac:dyDescent="0.3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5" x14ac:dyDescent="0.3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5" x14ac:dyDescent="0.3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5" x14ac:dyDescent="0.3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5" x14ac:dyDescent="0.3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5" x14ac:dyDescent="0.3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5" x14ac:dyDescent="0.3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5" x14ac:dyDescent="0.3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9" x14ac:dyDescent="0.3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5" x14ac:dyDescent="0.3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5" x14ac:dyDescent="0.3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5" x14ac:dyDescent="0.3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5" x14ac:dyDescent="0.3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5" x14ac:dyDescent="0.3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9" x14ac:dyDescent="0.3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5" x14ac:dyDescent="0.3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5" x14ac:dyDescent="0.3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5" x14ac:dyDescent="0.3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5" x14ac:dyDescent="0.3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5" x14ac:dyDescent="0.3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5" x14ac:dyDescent="0.3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5" x14ac:dyDescent="0.3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5" x14ac:dyDescent="0.3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5" x14ac:dyDescent="0.3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5" x14ac:dyDescent="0.3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8" x14ac:dyDescent="0.3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5" x14ac:dyDescent="0.3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5" x14ac:dyDescent="0.3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5" x14ac:dyDescent="0.3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9" x14ac:dyDescent="0.3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5" x14ac:dyDescent="0.3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9" x14ac:dyDescent="0.3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5" x14ac:dyDescent="0.3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5" x14ac:dyDescent="0.3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5" x14ac:dyDescent="0.3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5" x14ac:dyDescent="0.3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5" x14ac:dyDescent="0.3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5" x14ac:dyDescent="0.3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5" x14ac:dyDescent="0.3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9" x14ac:dyDescent="0.3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5" x14ac:dyDescent="0.3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5" x14ac:dyDescent="0.3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5" x14ac:dyDescent="0.3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5" x14ac:dyDescent="0.3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5" x14ac:dyDescent="0.3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5" x14ac:dyDescent="0.3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5" x14ac:dyDescent="0.3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5" x14ac:dyDescent="0.3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3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5" x14ac:dyDescent="0.3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5" x14ac:dyDescent="0.3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5" x14ac:dyDescent="0.3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.5" x14ac:dyDescent="0.3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5" x14ac:dyDescent="0.3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5" x14ac:dyDescent="0.3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5" x14ac:dyDescent="0.3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5" x14ac:dyDescent="0.3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5" x14ac:dyDescent="0.3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5" x14ac:dyDescent="0.3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9" x14ac:dyDescent="0.3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9" x14ac:dyDescent="0.3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5" x14ac:dyDescent="0.3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5" x14ac:dyDescent="0.3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5" x14ac:dyDescent="0.3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5" x14ac:dyDescent="0.3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5" x14ac:dyDescent="0.3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5" x14ac:dyDescent="0.3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9" x14ac:dyDescent="0.3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5" x14ac:dyDescent="0.3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.5" x14ac:dyDescent="0.3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.5" x14ac:dyDescent="0.3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5" x14ac:dyDescent="0.3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5" x14ac:dyDescent="0.3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5" x14ac:dyDescent="0.3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5" x14ac:dyDescent="0.3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5" x14ac:dyDescent="0.3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9" x14ac:dyDescent="0.3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5" x14ac:dyDescent="0.3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5" x14ac:dyDescent="0.3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9" x14ac:dyDescent="0.3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9" x14ac:dyDescent="0.3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5" x14ac:dyDescent="0.3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5" x14ac:dyDescent="0.3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5" x14ac:dyDescent="0.3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5" x14ac:dyDescent="0.3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5" x14ac:dyDescent="0.3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5" x14ac:dyDescent="0.3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5" x14ac:dyDescent="0.3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9" x14ac:dyDescent="0.3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5" x14ac:dyDescent="0.3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5" x14ac:dyDescent="0.3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5" x14ac:dyDescent="0.3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5" x14ac:dyDescent="0.3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9" x14ac:dyDescent="0.3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5" x14ac:dyDescent="0.3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8" x14ac:dyDescent="0.3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5" x14ac:dyDescent="0.3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5" x14ac:dyDescent="0.3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5" x14ac:dyDescent="0.3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5" x14ac:dyDescent="0.3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5" x14ac:dyDescent="0.3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5" x14ac:dyDescent="0.3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IFERROR(ROUND(E2819/L2819,2),0)</f>
        <v>23.64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5" x14ac:dyDescent="0.3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5" x14ac:dyDescent="0.3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5" x14ac:dyDescent="0.3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5" x14ac:dyDescent="0.3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5" x14ac:dyDescent="0.3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5" x14ac:dyDescent="0.3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9" x14ac:dyDescent="0.3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5" x14ac:dyDescent="0.3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5" x14ac:dyDescent="0.3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str">
        <f>IFERROR(ROUND(E2844/L2844,2),"N/A")</f>
        <v>N/A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str">
        <f t="shared" ref="P2845:P2908" si="225">IFERROR(ROUND(E2845/L2845,2),"N/A")</f>
        <v>N/A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str">
        <f t="shared" si="225"/>
        <v>N/A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str">
        <f t="shared" si="225"/>
        <v>N/A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str">
        <f t="shared" si="225"/>
        <v>N/A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str">
        <f t="shared" si="225"/>
        <v>N/A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5" x14ac:dyDescent="0.3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str">
        <f t="shared" si="225"/>
        <v>N/A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9" x14ac:dyDescent="0.3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str">
        <f t="shared" si="225"/>
        <v>N/A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5" x14ac:dyDescent="0.3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5" x14ac:dyDescent="0.3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9" x14ac:dyDescent="0.3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str">
        <f t="shared" si="225"/>
        <v>N/A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5" x14ac:dyDescent="0.3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str">
        <f t="shared" si="225"/>
        <v>N/A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 t="str">
        <f t="shared" si="225"/>
        <v>N/A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5" x14ac:dyDescent="0.3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5" x14ac:dyDescent="0.3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 t="str">
        <f t="shared" si="225"/>
        <v>N/A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 t="str">
        <f t="shared" si="225"/>
        <v>N/A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 t="str">
        <f t="shared" si="225"/>
        <v>N/A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IFERROR(ROUND(E2909/L2909,2),"N/A")</f>
        <v>1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5" x14ac:dyDescent="0.3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5" x14ac:dyDescent="0.3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5" x14ac:dyDescent="0.3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5" x14ac:dyDescent="0.3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5" x14ac:dyDescent="0.3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5" x14ac:dyDescent="0.3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5" x14ac:dyDescent="0.3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9" x14ac:dyDescent="0.3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5" x14ac:dyDescent="0.3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5" x14ac:dyDescent="0.3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5" x14ac:dyDescent="0.3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5" x14ac:dyDescent="0.3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5" x14ac:dyDescent="0.3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5" x14ac:dyDescent="0.3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5" x14ac:dyDescent="0.3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5" x14ac:dyDescent="0.3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9" x14ac:dyDescent="0.3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5" x14ac:dyDescent="0.3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5" x14ac:dyDescent="0.3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5" x14ac:dyDescent="0.3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5" x14ac:dyDescent="0.3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5" x14ac:dyDescent="0.3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5" x14ac:dyDescent="0.3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 t="str">
        <f t="shared" si="230"/>
        <v>N/A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5" x14ac:dyDescent="0.3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58" x14ac:dyDescent="0.3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 t="str">
        <f t="shared" si="230"/>
        <v>N/A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5" x14ac:dyDescent="0.3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58" x14ac:dyDescent="0.3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58" x14ac:dyDescent="0.3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5" x14ac:dyDescent="0.3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5" x14ac:dyDescent="0.3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 t="str">
        <f t="shared" si="230"/>
        <v>N/A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8" x14ac:dyDescent="0.3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5" x14ac:dyDescent="0.3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5" x14ac:dyDescent="0.3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5" x14ac:dyDescent="0.3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 t="str">
        <f t="shared" si="230"/>
        <v>N/A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9" x14ac:dyDescent="0.3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5" x14ac:dyDescent="0.3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5" x14ac:dyDescent="0.3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5" x14ac:dyDescent="0.3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 t="str">
        <f t="shared" si="230"/>
        <v>N/A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5" x14ac:dyDescent="0.3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 t="str">
        <f t="shared" si="230"/>
        <v>N/A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5" x14ac:dyDescent="0.3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 t="str">
        <f t="shared" si="230"/>
        <v>N/A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5" x14ac:dyDescent="0.3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5" x14ac:dyDescent="0.3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8" x14ac:dyDescent="0.3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5" x14ac:dyDescent="0.3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8" x14ac:dyDescent="0.3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5" x14ac:dyDescent="0.3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5" x14ac:dyDescent="0.3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9" x14ac:dyDescent="0.3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5" x14ac:dyDescent="0.3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5" x14ac:dyDescent="0.3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5" x14ac:dyDescent="0.3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IFERROR(ROUND(E2973/L2973,2),"N/A")</f>
        <v>74.53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9" x14ac:dyDescent="0.3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5" x14ac:dyDescent="0.3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5" x14ac:dyDescent="0.3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5" x14ac:dyDescent="0.3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5" x14ac:dyDescent="0.3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8" x14ac:dyDescent="0.3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5" x14ac:dyDescent="0.3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5" x14ac:dyDescent="0.3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5" x14ac:dyDescent="0.3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8" x14ac:dyDescent="0.3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9" x14ac:dyDescent="0.3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5" x14ac:dyDescent="0.3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5" x14ac:dyDescent="0.3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8" x14ac:dyDescent="0.3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5" x14ac:dyDescent="0.3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8" x14ac:dyDescent="0.3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5" x14ac:dyDescent="0.3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3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5" x14ac:dyDescent="0.3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5" x14ac:dyDescent="0.3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5" x14ac:dyDescent="0.3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3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5" x14ac:dyDescent="0.3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5" x14ac:dyDescent="0.3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9" x14ac:dyDescent="0.3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5" x14ac:dyDescent="0.3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5" x14ac:dyDescent="0.3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5" x14ac:dyDescent="0.3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5" x14ac:dyDescent="0.3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5" x14ac:dyDescent="0.3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9" x14ac:dyDescent="0.3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5" x14ac:dyDescent="0.3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.5" x14ac:dyDescent="0.3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5" x14ac:dyDescent="0.3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9" x14ac:dyDescent="0.3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9" x14ac:dyDescent="0.3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5" x14ac:dyDescent="0.3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5" x14ac:dyDescent="0.3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5" x14ac:dyDescent="0.3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5" x14ac:dyDescent="0.3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5" x14ac:dyDescent="0.3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5" x14ac:dyDescent="0.3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5" x14ac:dyDescent="0.3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5" x14ac:dyDescent="0.3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5" x14ac:dyDescent="0.3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5" x14ac:dyDescent="0.3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5" x14ac:dyDescent="0.3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5" x14ac:dyDescent="0.3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5" x14ac:dyDescent="0.3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5" x14ac:dyDescent="0.3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5" x14ac:dyDescent="0.3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8" x14ac:dyDescent="0.3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5" x14ac:dyDescent="0.3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5" x14ac:dyDescent="0.3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5" x14ac:dyDescent="0.3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5" x14ac:dyDescent="0.3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9" x14ac:dyDescent="0.3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5" x14ac:dyDescent="0.3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5" x14ac:dyDescent="0.3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.5" x14ac:dyDescent="0.3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5" x14ac:dyDescent="0.3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5" x14ac:dyDescent="0.3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8" x14ac:dyDescent="0.3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9" x14ac:dyDescent="0.3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IFERROR(ROUND(E3037/L3037,2),"N/A")</f>
        <v>88.59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5" x14ac:dyDescent="0.3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8" x14ac:dyDescent="0.3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5" x14ac:dyDescent="0.3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5" x14ac:dyDescent="0.3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5" x14ac:dyDescent="0.3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9" x14ac:dyDescent="0.3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5" x14ac:dyDescent="0.3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5" x14ac:dyDescent="0.3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5" x14ac:dyDescent="0.3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5" x14ac:dyDescent="0.3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8" x14ac:dyDescent="0.3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5" x14ac:dyDescent="0.3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5" x14ac:dyDescent="0.3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5" x14ac:dyDescent="0.3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9" x14ac:dyDescent="0.3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5" x14ac:dyDescent="0.3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9" x14ac:dyDescent="0.3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8" x14ac:dyDescent="0.3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5" x14ac:dyDescent="0.3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 t="str">
        <f t="shared" si="240"/>
        <v>N/A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5" x14ac:dyDescent="0.3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5" x14ac:dyDescent="0.3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 t="str">
        <f t="shared" si="240"/>
        <v>N/A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5" x14ac:dyDescent="0.3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 t="str">
        <f t="shared" si="240"/>
        <v>N/A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5" x14ac:dyDescent="0.3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5" x14ac:dyDescent="0.3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9" x14ac:dyDescent="0.3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3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 t="str">
        <f t="shared" si="240"/>
        <v>N/A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5" x14ac:dyDescent="0.3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5" x14ac:dyDescent="0.3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9" x14ac:dyDescent="0.3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5" x14ac:dyDescent="0.3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5" x14ac:dyDescent="0.3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5" x14ac:dyDescent="0.3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5" x14ac:dyDescent="0.3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5" x14ac:dyDescent="0.3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5" x14ac:dyDescent="0.3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5" x14ac:dyDescent="0.3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5" x14ac:dyDescent="0.3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5" x14ac:dyDescent="0.3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8" x14ac:dyDescent="0.3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5" x14ac:dyDescent="0.3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9" x14ac:dyDescent="0.3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5" x14ac:dyDescent="0.3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5" x14ac:dyDescent="0.3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5" x14ac:dyDescent="0.3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5" x14ac:dyDescent="0.3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5" x14ac:dyDescent="0.3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5" x14ac:dyDescent="0.3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 t="str">
        <f t="shared" si="240"/>
        <v>N/A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8" x14ac:dyDescent="0.3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5" x14ac:dyDescent="0.3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5" x14ac:dyDescent="0.3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5" x14ac:dyDescent="0.3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5" x14ac:dyDescent="0.3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5" x14ac:dyDescent="0.3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5" x14ac:dyDescent="0.3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5" x14ac:dyDescent="0.3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8" x14ac:dyDescent="0.3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5" x14ac:dyDescent="0.3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8" x14ac:dyDescent="0.3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5" x14ac:dyDescent="0.3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5" x14ac:dyDescent="0.3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5" x14ac:dyDescent="0.3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5" x14ac:dyDescent="0.3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5" x14ac:dyDescent="0.3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5" x14ac:dyDescent="0.3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IFERROR(ROUND(E3101/L3101,2),"N/A")</f>
        <v>55.6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5" x14ac:dyDescent="0.3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8" x14ac:dyDescent="0.3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8" x14ac:dyDescent="0.3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9" x14ac:dyDescent="0.3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5" x14ac:dyDescent="0.3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5" x14ac:dyDescent="0.3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8" x14ac:dyDescent="0.3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5" x14ac:dyDescent="0.3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3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5" x14ac:dyDescent="0.3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5" x14ac:dyDescent="0.3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9" x14ac:dyDescent="0.3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5" x14ac:dyDescent="0.3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5" x14ac:dyDescent="0.3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5" x14ac:dyDescent="0.3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 t="str">
        <f t="shared" si="245"/>
        <v>N/A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5" x14ac:dyDescent="0.3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5" x14ac:dyDescent="0.3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5" x14ac:dyDescent="0.3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9" x14ac:dyDescent="0.3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8" x14ac:dyDescent="0.3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5" x14ac:dyDescent="0.3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9" x14ac:dyDescent="0.3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3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5" x14ac:dyDescent="0.3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5" x14ac:dyDescent="0.3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3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 t="str">
        <f t="shared" si="245"/>
        <v>N/A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.5" x14ac:dyDescent="0.3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5" x14ac:dyDescent="0.3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 t="str">
        <f t="shared" si="245"/>
        <v>N/A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5" x14ac:dyDescent="0.3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5" x14ac:dyDescent="0.3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5" x14ac:dyDescent="0.3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9" x14ac:dyDescent="0.3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9" x14ac:dyDescent="0.3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5" x14ac:dyDescent="0.3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5" x14ac:dyDescent="0.3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5" x14ac:dyDescent="0.3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5" x14ac:dyDescent="0.3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9" x14ac:dyDescent="0.3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8" x14ac:dyDescent="0.3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 t="str">
        <f t="shared" si="245"/>
        <v>N/A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5" x14ac:dyDescent="0.3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5" x14ac:dyDescent="0.3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8" x14ac:dyDescent="0.3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5" x14ac:dyDescent="0.3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8" x14ac:dyDescent="0.3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 t="str">
        <f t="shared" si="245"/>
        <v>N/A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8" x14ac:dyDescent="0.3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5" x14ac:dyDescent="0.3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 t="str">
        <f t="shared" si="245"/>
        <v>N/A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5" x14ac:dyDescent="0.3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5" x14ac:dyDescent="0.3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9" x14ac:dyDescent="0.3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5" x14ac:dyDescent="0.3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8" x14ac:dyDescent="0.3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5" x14ac:dyDescent="0.3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5" x14ac:dyDescent="0.3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5" x14ac:dyDescent="0.3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5" x14ac:dyDescent="0.3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5" x14ac:dyDescent="0.3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5" x14ac:dyDescent="0.3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9" x14ac:dyDescent="0.3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9" x14ac:dyDescent="0.3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9" x14ac:dyDescent="0.3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5" x14ac:dyDescent="0.3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8" x14ac:dyDescent="0.3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5" x14ac:dyDescent="0.3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5" x14ac:dyDescent="0.3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IFERROR(ROUND(E3165/L3165,2),"N/A")</f>
        <v>200.69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8" x14ac:dyDescent="0.3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5" x14ac:dyDescent="0.3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5" x14ac:dyDescent="0.3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9" x14ac:dyDescent="0.3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5" x14ac:dyDescent="0.3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9" x14ac:dyDescent="0.3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5" x14ac:dyDescent="0.3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8" x14ac:dyDescent="0.3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5" x14ac:dyDescent="0.3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5" x14ac:dyDescent="0.3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8" x14ac:dyDescent="0.3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8" x14ac:dyDescent="0.3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5" x14ac:dyDescent="0.3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5" x14ac:dyDescent="0.3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5" x14ac:dyDescent="0.3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9" x14ac:dyDescent="0.3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5" x14ac:dyDescent="0.3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5" x14ac:dyDescent="0.3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8" x14ac:dyDescent="0.3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5" x14ac:dyDescent="0.3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5" x14ac:dyDescent="0.3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5" x14ac:dyDescent="0.3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5" x14ac:dyDescent="0.3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5" x14ac:dyDescent="0.3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5" x14ac:dyDescent="0.3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8" x14ac:dyDescent="0.3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5" x14ac:dyDescent="0.3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 t="str">
        <f t="shared" si="250"/>
        <v>N/A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5" x14ac:dyDescent="0.3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5" x14ac:dyDescent="0.3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5" x14ac:dyDescent="0.3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5" x14ac:dyDescent="0.3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 t="str">
        <f t="shared" si="250"/>
        <v>N/A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5" x14ac:dyDescent="0.3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5" x14ac:dyDescent="0.3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9" x14ac:dyDescent="0.3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8" x14ac:dyDescent="0.3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5" x14ac:dyDescent="0.3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8" x14ac:dyDescent="0.3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5" x14ac:dyDescent="0.3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5" x14ac:dyDescent="0.3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5" x14ac:dyDescent="0.3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5" x14ac:dyDescent="0.3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 t="str">
        <f t="shared" si="250"/>
        <v>N/A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5" x14ac:dyDescent="0.3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5" x14ac:dyDescent="0.3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 t="str">
        <f t="shared" si="250"/>
        <v>N/A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5" x14ac:dyDescent="0.3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5" x14ac:dyDescent="0.3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5" x14ac:dyDescent="0.3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5" x14ac:dyDescent="0.3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5" x14ac:dyDescent="0.3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9" x14ac:dyDescent="0.3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5" x14ac:dyDescent="0.3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5" x14ac:dyDescent="0.3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5" x14ac:dyDescent="0.3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9" x14ac:dyDescent="0.3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5" x14ac:dyDescent="0.3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5" x14ac:dyDescent="0.3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9" x14ac:dyDescent="0.3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8" x14ac:dyDescent="0.3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5" x14ac:dyDescent="0.3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9" x14ac:dyDescent="0.3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5" x14ac:dyDescent="0.3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5" x14ac:dyDescent="0.3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5" x14ac:dyDescent="0.3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5" x14ac:dyDescent="0.3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IFERROR(ROUND(E3229/L3229,2),"N/A")</f>
        <v>50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9" x14ac:dyDescent="0.3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5" x14ac:dyDescent="0.3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5" x14ac:dyDescent="0.3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5" x14ac:dyDescent="0.3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5" x14ac:dyDescent="0.3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5" x14ac:dyDescent="0.3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5" x14ac:dyDescent="0.3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5" x14ac:dyDescent="0.3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5" x14ac:dyDescent="0.3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9" x14ac:dyDescent="0.3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5" x14ac:dyDescent="0.3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5" x14ac:dyDescent="0.3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5" x14ac:dyDescent="0.3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8" x14ac:dyDescent="0.3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5" x14ac:dyDescent="0.3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5" x14ac:dyDescent="0.3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5" x14ac:dyDescent="0.3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5" x14ac:dyDescent="0.3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5" x14ac:dyDescent="0.3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9" x14ac:dyDescent="0.3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5" x14ac:dyDescent="0.3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5" x14ac:dyDescent="0.3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5" x14ac:dyDescent="0.3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5" x14ac:dyDescent="0.3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5" x14ac:dyDescent="0.3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5" x14ac:dyDescent="0.3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8" x14ac:dyDescent="0.3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5" x14ac:dyDescent="0.3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5" x14ac:dyDescent="0.3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5" x14ac:dyDescent="0.3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5" x14ac:dyDescent="0.3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5" x14ac:dyDescent="0.3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5" x14ac:dyDescent="0.3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9" x14ac:dyDescent="0.3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9" x14ac:dyDescent="0.3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9" x14ac:dyDescent="0.3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5" x14ac:dyDescent="0.3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5" x14ac:dyDescent="0.3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5" x14ac:dyDescent="0.3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5" x14ac:dyDescent="0.3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5" x14ac:dyDescent="0.3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5" x14ac:dyDescent="0.3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5" x14ac:dyDescent="0.3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8" x14ac:dyDescent="0.3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5" x14ac:dyDescent="0.3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5" x14ac:dyDescent="0.3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5" x14ac:dyDescent="0.3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5" x14ac:dyDescent="0.3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5" x14ac:dyDescent="0.3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8" x14ac:dyDescent="0.3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5" x14ac:dyDescent="0.3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9" x14ac:dyDescent="0.3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5" x14ac:dyDescent="0.3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5" x14ac:dyDescent="0.3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5" x14ac:dyDescent="0.3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5" x14ac:dyDescent="0.3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9" x14ac:dyDescent="0.3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5" x14ac:dyDescent="0.3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5" x14ac:dyDescent="0.3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.5" x14ac:dyDescent="0.3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5" x14ac:dyDescent="0.3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IFERROR(ROUND(E3293/L3293,2),"N/A")</f>
        <v>40.71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5" x14ac:dyDescent="0.3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8" x14ac:dyDescent="0.3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5" x14ac:dyDescent="0.3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5" x14ac:dyDescent="0.3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5" x14ac:dyDescent="0.3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5" x14ac:dyDescent="0.3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5" x14ac:dyDescent="0.3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5" x14ac:dyDescent="0.3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5" x14ac:dyDescent="0.3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5" x14ac:dyDescent="0.3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5" x14ac:dyDescent="0.3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5" x14ac:dyDescent="0.3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5" x14ac:dyDescent="0.3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8" x14ac:dyDescent="0.3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5" x14ac:dyDescent="0.3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5" x14ac:dyDescent="0.3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9" x14ac:dyDescent="0.3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9" x14ac:dyDescent="0.3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5" x14ac:dyDescent="0.3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5" x14ac:dyDescent="0.3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5" x14ac:dyDescent="0.3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5" x14ac:dyDescent="0.3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5" x14ac:dyDescent="0.3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.5" x14ac:dyDescent="0.3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5" x14ac:dyDescent="0.3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9" x14ac:dyDescent="0.3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5" x14ac:dyDescent="0.3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5" x14ac:dyDescent="0.3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5" x14ac:dyDescent="0.3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5" x14ac:dyDescent="0.3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5" x14ac:dyDescent="0.3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5" x14ac:dyDescent="0.3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5" x14ac:dyDescent="0.3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5" x14ac:dyDescent="0.3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5" x14ac:dyDescent="0.3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5" x14ac:dyDescent="0.3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5" x14ac:dyDescent="0.3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5" x14ac:dyDescent="0.3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5" x14ac:dyDescent="0.3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5" x14ac:dyDescent="0.3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5" x14ac:dyDescent="0.3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9" x14ac:dyDescent="0.3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5" x14ac:dyDescent="0.3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5" x14ac:dyDescent="0.3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5" x14ac:dyDescent="0.3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9" x14ac:dyDescent="0.3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9" x14ac:dyDescent="0.3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5" x14ac:dyDescent="0.3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5" x14ac:dyDescent="0.3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9" x14ac:dyDescent="0.3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5" x14ac:dyDescent="0.3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5" x14ac:dyDescent="0.3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5" x14ac:dyDescent="0.3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5" x14ac:dyDescent="0.3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5" x14ac:dyDescent="0.3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5" x14ac:dyDescent="0.3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5" x14ac:dyDescent="0.3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8" x14ac:dyDescent="0.3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5" x14ac:dyDescent="0.3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5" x14ac:dyDescent="0.3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5" x14ac:dyDescent="0.3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9" x14ac:dyDescent="0.3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5" x14ac:dyDescent="0.3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IFERROR(ROUND(E3357/L3357,2),"N/A")</f>
        <v>147.33000000000001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5" x14ac:dyDescent="0.3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5" x14ac:dyDescent="0.3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5" x14ac:dyDescent="0.3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5" x14ac:dyDescent="0.3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9" x14ac:dyDescent="0.3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8" x14ac:dyDescent="0.3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5" x14ac:dyDescent="0.3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5" x14ac:dyDescent="0.3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5" x14ac:dyDescent="0.3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5" x14ac:dyDescent="0.3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5" x14ac:dyDescent="0.3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5" x14ac:dyDescent="0.3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5" x14ac:dyDescent="0.3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5" x14ac:dyDescent="0.3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9" x14ac:dyDescent="0.3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9" x14ac:dyDescent="0.3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5" x14ac:dyDescent="0.3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5" x14ac:dyDescent="0.3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5" x14ac:dyDescent="0.3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5" x14ac:dyDescent="0.3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5" x14ac:dyDescent="0.3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5" x14ac:dyDescent="0.3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5" x14ac:dyDescent="0.3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5" x14ac:dyDescent="0.3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5" x14ac:dyDescent="0.3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5" x14ac:dyDescent="0.3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5" x14ac:dyDescent="0.3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5" x14ac:dyDescent="0.3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5" x14ac:dyDescent="0.3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5" x14ac:dyDescent="0.3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5" x14ac:dyDescent="0.3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8" x14ac:dyDescent="0.3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8" x14ac:dyDescent="0.3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5" x14ac:dyDescent="0.3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5" x14ac:dyDescent="0.3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5" x14ac:dyDescent="0.3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5" x14ac:dyDescent="0.3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5" x14ac:dyDescent="0.3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5" x14ac:dyDescent="0.3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9" x14ac:dyDescent="0.3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5" x14ac:dyDescent="0.3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9" x14ac:dyDescent="0.3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5" x14ac:dyDescent="0.3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5" x14ac:dyDescent="0.3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5" x14ac:dyDescent="0.3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5" x14ac:dyDescent="0.3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5" x14ac:dyDescent="0.3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5" x14ac:dyDescent="0.3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8" x14ac:dyDescent="0.3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5" x14ac:dyDescent="0.3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5" x14ac:dyDescent="0.3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8" x14ac:dyDescent="0.3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5" x14ac:dyDescent="0.3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5" x14ac:dyDescent="0.3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5" x14ac:dyDescent="0.3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5" x14ac:dyDescent="0.3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5" x14ac:dyDescent="0.3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5" x14ac:dyDescent="0.3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5" x14ac:dyDescent="0.3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5" x14ac:dyDescent="0.3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8" x14ac:dyDescent="0.3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5" x14ac:dyDescent="0.3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5" x14ac:dyDescent="0.3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8" x14ac:dyDescent="0.3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IFERROR(ROUND(E3421/L3421,2),"N/A")</f>
        <v>63.7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5" x14ac:dyDescent="0.3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5" x14ac:dyDescent="0.3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5" x14ac:dyDescent="0.3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5" x14ac:dyDescent="0.3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5" x14ac:dyDescent="0.3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5" x14ac:dyDescent="0.3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5" x14ac:dyDescent="0.3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5" x14ac:dyDescent="0.3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5" x14ac:dyDescent="0.3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5" x14ac:dyDescent="0.3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5" x14ac:dyDescent="0.3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5" x14ac:dyDescent="0.3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5" x14ac:dyDescent="0.3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5" x14ac:dyDescent="0.3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5" x14ac:dyDescent="0.3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5" x14ac:dyDescent="0.3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5" x14ac:dyDescent="0.3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8" x14ac:dyDescent="0.3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5" x14ac:dyDescent="0.3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9" x14ac:dyDescent="0.3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5" x14ac:dyDescent="0.3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5" x14ac:dyDescent="0.3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5" x14ac:dyDescent="0.3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5" x14ac:dyDescent="0.3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5" x14ac:dyDescent="0.3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5" x14ac:dyDescent="0.3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5" x14ac:dyDescent="0.3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9" x14ac:dyDescent="0.3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5" x14ac:dyDescent="0.3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5" x14ac:dyDescent="0.3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5" x14ac:dyDescent="0.3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5" x14ac:dyDescent="0.3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5" x14ac:dyDescent="0.3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5" x14ac:dyDescent="0.3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8" x14ac:dyDescent="0.3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5" x14ac:dyDescent="0.3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5" x14ac:dyDescent="0.3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9" x14ac:dyDescent="0.3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5" x14ac:dyDescent="0.3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5" x14ac:dyDescent="0.3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5" x14ac:dyDescent="0.3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5" x14ac:dyDescent="0.3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5" x14ac:dyDescent="0.3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5" x14ac:dyDescent="0.3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8" x14ac:dyDescent="0.3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5" x14ac:dyDescent="0.3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9" x14ac:dyDescent="0.3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5" x14ac:dyDescent="0.3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5" x14ac:dyDescent="0.3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9" x14ac:dyDescent="0.3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5" x14ac:dyDescent="0.3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5" x14ac:dyDescent="0.3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5" x14ac:dyDescent="0.3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5" x14ac:dyDescent="0.3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5" x14ac:dyDescent="0.3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5" x14ac:dyDescent="0.3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5" x14ac:dyDescent="0.3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5" x14ac:dyDescent="0.3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5" x14ac:dyDescent="0.3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5" x14ac:dyDescent="0.3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5" x14ac:dyDescent="0.3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5" x14ac:dyDescent="0.3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5" x14ac:dyDescent="0.3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IFERROR(ROUND(E3485/L3485,2),"N/A")</f>
        <v>40.29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5" x14ac:dyDescent="0.3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5" x14ac:dyDescent="0.3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5" x14ac:dyDescent="0.3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5" x14ac:dyDescent="0.3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5" x14ac:dyDescent="0.3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5" x14ac:dyDescent="0.3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5" x14ac:dyDescent="0.3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5" x14ac:dyDescent="0.3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5" x14ac:dyDescent="0.3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5" x14ac:dyDescent="0.3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5" x14ac:dyDescent="0.3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5" x14ac:dyDescent="0.3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8" x14ac:dyDescent="0.3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5" x14ac:dyDescent="0.3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5" x14ac:dyDescent="0.3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5" x14ac:dyDescent="0.3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8" x14ac:dyDescent="0.3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5" x14ac:dyDescent="0.3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5" x14ac:dyDescent="0.3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5" x14ac:dyDescent="0.3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5" x14ac:dyDescent="0.3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7" x14ac:dyDescent="0.3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5" x14ac:dyDescent="0.3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5" x14ac:dyDescent="0.3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5" x14ac:dyDescent="0.3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5" x14ac:dyDescent="0.3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8" x14ac:dyDescent="0.3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5" x14ac:dyDescent="0.3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5" x14ac:dyDescent="0.3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5" x14ac:dyDescent="0.3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5" x14ac:dyDescent="0.3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5" x14ac:dyDescent="0.3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5" x14ac:dyDescent="0.3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5" x14ac:dyDescent="0.3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5" x14ac:dyDescent="0.3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5" x14ac:dyDescent="0.3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9" x14ac:dyDescent="0.3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8" x14ac:dyDescent="0.3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5" x14ac:dyDescent="0.3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5" x14ac:dyDescent="0.3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5" x14ac:dyDescent="0.3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5" x14ac:dyDescent="0.3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5" x14ac:dyDescent="0.3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5" x14ac:dyDescent="0.3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5" x14ac:dyDescent="0.3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5" x14ac:dyDescent="0.3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5" x14ac:dyDescent="0.3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8" x14ac:dyDescent="0.3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8" x14ac:dyDescent="0.3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5" x14ac:dyDescent="0.3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5" x14ac:dyDescent="0.3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5" x14ac:dyDescent="0.3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5" x14ac:dyDescent="0.3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5" x14ac:dyDescent="0.3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5" x14ac:dyDescent="0.3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8" x14ac:dyDescent="0.3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5" x14ac:dyDescent="0.3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5" x14ac:dyDescent="0.3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5" x14ac:dyDescent="0.3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9" x14ac:dyDescent="0.3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5" x14ac:dyDescent="0.3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5" x14ac:dyDescent="0.3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5" x14ac:dyDescent="0.3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IFERROR(ROUND(E3549/L3549,2),"N/A")</f>
        <v>119.18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5" x14ac:dyDescent="0.3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5" x14ac:dyDescent="0.3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5" x14ac:dyDescent="0.3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5" x14ac:dyDescent="0.3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5" x14ac:dyDescent="0.3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5" x14ac:dyDescent="0.3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5" x14ac:dyDescent="0.3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5" x14ac:dyDescent="0.3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5" x14ac:dyDescent="0.3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8" x14ac:dyDescent="0.3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5" x14ac:dyDescent="0.3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8" x14ac:dyDescent="0.3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5" x14ac:dyDescent="0.3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5" x14ac:dyDescent="0.3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5" x14ac:dyDescent="0.3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9" x14ac:dyDescent="0.3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5" x14ac:dyDescent="0.3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5" x14ac:dyDescent="0.3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5" x14ac:dyDescent="0.3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5" x14ac:dyDescent="0.3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5" x14ac:dyDescent="0.3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5" x14ac:dyDescent="0.3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5" x14ac:dyDescent="0.3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9" x14ac:dyDescent="0.3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9" x14ac:dyDescent="0.3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5" x14ac:dyDescent="0.3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5" x14ac:dyDescent="0.3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5" x14ac:dyDescent="0.3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5" x14ac:dyDescent="0.3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5" x14ac:dyDescent="0.3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5" x14ac:dyDescent="0.3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5" x14ac:dyDescent="0.3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5" x14ac:dyDescent="0.3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5" x14ac:dyDescent="0.3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5" x14ac:dyDescent="0.3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7" x14ac:dyDescent="0.3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5" x14ac:dyDescent="0.3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5" x14ac:dyDescent="0.3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5" x14ac:dyDescent="0.3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5" x14ac:dyDescent="0.3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5" x14ac:dyDescent="0.3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5" x14ac:dyDescent="0.3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5" x14ac:dyDescent="0.3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5" x14ac:dyDescent="0.3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5" x14ac:dyDescent="0.3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9" x14ac:dyDescent="0.3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5" x14ac:dyDescent="0.3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9" x14ac:dyDescent="0.3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5" x14ac:dyDescent="0.3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5" x14ac:dyDescent="0.3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9" x14ac:dyDescent="0.3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5" x14ac:dyDescent="0.3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8" x14ac:dyDescent="0.3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5" x14ac:dyDescent="0.3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5" x14ac:dyDescent="0.3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8" x14ac:dyDescent="0.3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5" x14ac:dyDescent="0.3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9" x14ac:dyDescent="0.3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5" x14ac:dyDescent="0.3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5" x14ac:dyDescent="0.3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5" x14ac:dyDescent="0.3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5" x14ac:dyDescent="0.3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IFERROR(ROUND(E3613/L3613,2),"N/A")</f>
        <v>66.67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5" x14ac:dyDescent="0.3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9" x14ac:dyDescent="0.3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5" x14ac:dyDescent="0.3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5" x14ac:dyDescent="0.3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5" x14ac:dyDescent="0.3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5" x14ac:dyDescent="0.3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5" x14ac:dyDescent="0.3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5" x14ac:dyDescent="0.3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5" x14ac:dyDescent="0.3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5" x14ac:dyDescent="0.3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9" x14ac:dyDescent="0.3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9" x14ac:dyDescent="0.3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.5" x14ac:dyDescent="0.3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5" x14ac:dyDescent="0.3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5" x14ac:dyDescent="0.3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5" x14ac:dyDescent="0.3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5" x14ac:dyDescent="0.3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 t="str">
        <f t="shared" si="285"/>
        <v>N/A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5" x14ac:dyDescent="0.3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5" x14ac:dyDescent="0.3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8" x14ac:dyDescent="0.3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5" x14ac:dyDescent="0.3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5" x14ac:dyDescent="0.3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5" x14ac:dyDescent="0.3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9" x14ac:dyDescent="0.3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5" x14ac:dyDescent="0.3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 t="str">
        <f t="shared" si="285"/>
        <v>N/A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8" x14ac:dyDescent="0.3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9" x14ac:dyDescent="0.3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5" x14ac:dyDescent="0.3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.5" x14ac:dyDescent="0.3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5" x14ac:dyDescent="0.3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 t="str">
        <f t="shared" si="285"/>
        <v>N/A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8" x14ac:dyDescent="0.3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5" x14ac:dyDescent="0.3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 t="str">
        <f t="shared" si="285"/>
        <v>N/A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5" x14ac:dyDescent="0.3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5" x14ac:dyDescent="0.3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5" x14ac:dyDescent="0.3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5" x14ac:dyDescent="0.3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9" x14ac:dyDescent="0.3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5" x14ac:dyDescent="0.3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5" x14ac:dyDescent="0.3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5" x14ac:dyDescent="0.3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5" x14ac:dyDescent="0.3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5" x14ac:dyDescent="0.3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8" x14ac:dyDescent="0.3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8" x14ac:dyDescent="0.3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5" x14ac:dyDescent="0.3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5" x14ac:dyDescent="0.3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9" x14ac:dyDescent="0.3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5" x14ac:dyDescent="0.3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8" x14ac:dyDescent="0.3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5" x14ac:dyDescent="0.3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5" x14ac:dyDescent="0.3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5" x14ac:dyDescent="0.3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5" x14ac:dyDescent="0.3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5" x14ac:dyDescent="0.3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9" x14ac:dyDescent="0.3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5" x14ac:dyDescent="0.3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5" x14ac:dyDescent="0.3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5" x14ac:dyDescent="0.3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5" x14ac:dyDescent="0.3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5" x14ac:dyDescent="0.3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5" x14ac:dyDescent="0.3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5" x14ac:dyDescent="0.3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5" x14ac:dyDescent="0.3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5" x14ac:dyDescent="0.3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IFERROR(ROUND(E3677/L3677,2),"N/A")</f>
        <v>23.33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5" x14ac:dyDescent="0.3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5" x14ac:dyDescent="0.3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9" x14ac:dyDescent="0.3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5" x14ac:dyDescent="0.3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5" x14ac:dyDescent="0.3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8" x14ac:dyDescent="0.3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5" x14ac:dyDescent="0.3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5" x14ac:dyDescent="0.3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5" x14ac:dyDescent="0.3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5" x14ac:dyDescent="0.3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5" x14ac:dyDescent="0.3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5" x14ac:dyDescent="0.3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5" x14ac:dyDescent="0.3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5" x14ac:dyDescent="0.3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5" x14ac:dyDescent="0.3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9" x14ac:dyDescent="0.3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9" x14ac:dyDescent="0.3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5" x14ac:dyDescent="0.3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8" x14ac:dyDescent="0.3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8" x14ac:dyDescent="0.3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5" x14ac:dyDescent="0.3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5" x14ac:dyDescent="0.3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5" x14ac:dyDescent="0.3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5" x14ac:dyDescent="0.3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9" x14ac:dyDescent="0.3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5" x14ac:dyDescent="0.3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8" x14ac:dyDescent="0.3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5" x14ac:dyDescent="0.3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5" x14ac:dyDescent="0.3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5" x14ac:dyDescent="0.3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5" x14ac:dyDescent="0.3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5" x14ac:dyDescent="0.3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8" x14ac:dyDescent="0.3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5" x14ac:dyDescent="0.3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9" x14ac:dyDescent="0.3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9" x14ac:dyDescent="0.3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8" x14ac:dyDescent="0.3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5" x14ac:dyDescent="0.3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5" x14ac:dyDescent="0.3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5" x14ac:dyDescent="0.3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5" x14ac:dyDescent="0.3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5" x14ac:dyDescent="0.3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5" x14ac:dyDescent="0.3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9" x14ac:dyDescent="0.3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9" x14ac:dyDescent="0.3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5" x14ac:dyDescent="0.3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8" x14ac:dyDescent="0.3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9" x14ac:dyDescent="0.3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5" x14ac:dyDescent="0.3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5" x14ac:dyDescent="0.3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5" x14ac:dyDescent="0.3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5" x14ac:dyDescent="0.3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5" x14ac:dyDescent="0.3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5" x14ac:dyDescent="0.3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5" x14ac:dyDescent="0.3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5" x14ac:dyDescent="0.3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5" x14ac:dyDescent="0.3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5" x14ac:dyDescent="0.3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 t="str">
        <f t="shared" si="290"/>
        <v>N/A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5" x14ac:dyDescent="0.3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9" x14ac:dyDescent="0.3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5" x14ac:dyDescent="0.3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5" x14ac:dyDescent="0.3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9" x14ac:dyDescent="0.3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5" x14ac:dyDescent="0.3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IFERROR(ROUND(E3741/L3741,2),"N/A")</f>
        <v>100.63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5" x14ac:dyDescent="0.3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5" x14ac:dyDescent="0.3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 t="str">
        <f t="shared" si="295"/>
        <v>N/A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5" x14ac:dyDescent="0.3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9" x14ac:dyDescent="0.3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 t="str">
        <f t="shared" si="295"/>
        <v>N/A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5" x14ac:dyDescent="0.3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 t="str">
        <f t="shared" si="295"/>
        <v>N/A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5" x14ac:dyDescent="0.3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ht="29" x14ac:dyDescent="0.3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9" x14ac:dyDescent="0.3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5" x14ac:dyDescent="0.3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5" x14ac:dyDescent="0.3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7" x14ac:dyDescent="0.3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5" x14ac:dyDescent="0.3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8" x14ac:dyDescent="0.3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5" x14ac:dyDescent="0.3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5" x14ac:dyDescent="0.3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5" x14ac:dyDescent="0.3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5" x14ac:dyDescent="0.3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5" x14ac:dyDescent="0.3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9" x14ac:dyDescent="0.3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9" x14ac:dyDescent="0.3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5" x14ac:dyDescent="0.3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8" x14ac:dyDescent="0.3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5" x14ac:dyDescent="0.3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9" x14ac:dyDescent="0.3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5" x14ac:dyDescent="0.3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5" x14ac:dyDescent="0.3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5" x14ac:dyDescent="0.3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5" x14ac:dyDescent="0.3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5" x14ac:dyDescent="0.3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5" x14ac:dyDescent="0.3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5" x14ac:dyDescent="0.3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9" x14ac:dyDescent="0.3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5" x14ac:dyDescent="0.3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9" x14ac:dyDescent="0.3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5" x14ac:dyDescent="0.3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5" x14ac:dyDescent="0.3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8" x14ac:dyDescent="0.3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5" x14ac:dyDescent="0.3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9" x14ac:dyDescent="0.3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9" x14ac:dyDescent="0.3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5" x14ac:dyDescent="0.3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8" x14ac:dyDescent="0.3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5" x14ac:dyDescent="0.3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5" x14ac:dyDescent="0.3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5" x14ac:dyDescent="0.3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5" x14ac:dyDescent="0.3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5" x14ac:dyDescent="0.3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5" x14ac:dyDescent="0.3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.5" x14ac:dyDescent="0.3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5" x14ac:dyDescent="0.3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5" x14ac:dyDescent="0.3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 t="str">
        <f t="shared" si="295"/>
        <v>N/A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9" x14ac:dyDescent="0.3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 t="str">
        <f t="shared" si="295"/>
        <v>N/A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9" x14ac:dyDescent="0.3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5" x14ac:dyDescent="0.3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5" x14ac:dyDescent="0.3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5" x14ac:dyDescent="0.3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5" x14ac:dyDescent="0.3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5" x14ac:dyDescent="0.3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5" x14ac:dyDescent="0.3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9" x14ac:dyDescent="0.3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5" x14ac:dyDescent="0.3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5" x14ac:dyDescent="0.3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5" x14ac:dyDescent="0.3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 t="str">
        <f t="shared" si="295"/>
        <v>N/A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9" x14ac:dyDescent="0.3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IFERROR(ROUND(E3805/L3805,2),"N/A")</f>
        <v>58.95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5" x14ac:dyDescent="0.3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 t="str">
        <f t="shared" si="300"/>
        <v>N/A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5" x14ac:dyDescent="0.3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8" x14ac:dyDescent="0.3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5" x14ac:dyDescent="0.3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5" x14ac:dyDescent="0.3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5" x14ac:dyDescent="0.3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5" x14ac:dyDescent="0.3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5" x14ac:dyDescent="0.3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5" x14ac:dyDescent="0.3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5" x14ac:dyDescent="0.3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5" x14ac:dyDescent="0.3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9" x14ac:dyDescent="0.3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8" x14ac:dyDescent="0.3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5" x14ac:dyDescent="0.3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5" x14ac:dyDescent="0.3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5" x14ac:dyDescent="0.3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5" x14ac:dyDescent="0.3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5" x14ac:dyDescent="0.3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8" x14ac:dyDescent="0.3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5" x14ac:dyDescent="0.3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5" x14ac:dyDescent="0.3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5" x14ac:dyDescent="0.3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9" x14ac:dyDescent="0.3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8" x14ac:dyDescent="0.3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5" x14ac:dyDescent="0.3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5" x14ac:dyDescent="0.3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5" x14ac:dyDescent="0.3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8" x14ac:dyDescent="0.3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5" x14ac:dyDescent="0.3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8" x14ac:dyDescent="0.3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5" x14ac:dyDescent="0.3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5" x14ac:dyDescent="0.3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5" x14ac:dyDescent="0.3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9" x14ac:dyDescent="0.3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8" x14ac:dyDescent="0.3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5" x14ac:dyDescent="0.3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5" x14ac:dyDescent="0.3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5" x14ac:dyDescent="0.3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5" x14ac:dyDescent="0.3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5" x14ac:dyDescent="0.3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5" x14ac:dyDescent="0.3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8" x14ac:dyDescent="0.3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5" x14ac:dyDescent="0.3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5" x14ac:dyDescent="0.3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5" x14ac:dyDescent="0.3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5" x14ac:dyDescent="0.3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9" x14ac:dyDescent="0.3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5" x14ac:dyDescent="0.3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5" x14ac:dyDescent="0.3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9" x14ac:dyDescent="0.3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9" x14ac:dyDescent="0.3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5" x14ac:dyDescent="0.3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8" x14ac:dyDescent="0.3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5" x14ac:dyDescent="0.3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8" x14ac:dyDescent="0.3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5" x14ac:dyDescent="0.3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5" x14ac:dyDescent="0.3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9" x14ac:dyDescent="0.3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5" x14ac:dyDescent="0.3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 t="str">
        <f t="shared" si="300"/>
        <v>N/A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5" x14ac:dyDescent="0.3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5" x14ac:dyDescent="0.3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9" x14ac:dyDescent="0.3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5" x14ac:dyDescent="0.3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IFERROR(ROUND(E3869/L3869,2),"N/A")</f>
        <v>50.2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3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9" x14ac:dyDescent="0.3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5" x14ac:dyDescent="0.3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9" x14ac:dyDescent="0.3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5" x14ac:dyDescent="0.3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 t="str">
        <f t="shared" si="305"/>
        <v>N/A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5" x14ac:dyDescent="0.3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 t="str">
        <f t="shared" si="305"/>
        <v>N/A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5" x14ac:dyDescent="0.3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 t="str">
        <f t="shared" si="305"/>
        <v>N/A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5" x14ac:dyDescent="0.3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 t="str">
        <f t="shared" si="305"/>
        <v>N/A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.5" x14ac:dyDescent="0.3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5" x14ac:dyDescent="0.3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5" x14ac:dyDescent="0.3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5" x14ac:dyDescent="0.3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 t="str">
        <f t="shared" si="305"/>
        <v>N/A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5" x14ac:dyDescent="0.3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9" x14ac:dyDescent="0.3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5" x14ac:dyDescent="0.3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 t="str">
        <f t="shared" si="305"/>
        <v>N/A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8" x14ac:dyDescent="0.3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 t="str">
        <f t="shared" si="305"/>
        <v>N/A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5" x14ac:dyDescent="0.3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 t="str">
        <f t="shared" si="305"/>
        <v>N/A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5" x14ac:dyDescent="0.3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 t="str">
        <f t="shared" si="305"/>
        <v>N/A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3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 t="str">
        <f t="shared" si="305"/>
        <v>N/A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5" x14ac:dyDescent="0.3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5" x14ac:dyDescent="0.3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5" x14ac:dyDescent="0.3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5" x14ac:dyDescent="0.3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9" x14ac:dyDescent="0.3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5" x14ac:dyDescent="0.3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 t="str">
        <f t="shared" si="305"/>
        <v>N/A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8" x14ac:dyDescent="0.3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5" x14ac:dyDescent="0.3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5" x14ac:dyDescent="0.3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5" x14ac:dyDescent="0.3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5" x14ac:dyDescent="0.3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8" x14ac:dyDescent="0.3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5" x14ac:dyDescent="0.3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5" x14ac:dyDescent="0.3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5" x14ac:dyDescent="0.3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5" x14ac:dyDescent="0.3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8" x14ac:dyDescent="0.3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 t="str">
        <f t="shared" si="305"/>
        <v>N/A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5" x14ac:dyDescent="0.3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5" x14ac:dyDescent="0.3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9" x14ac:dyDescent="0.3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5" x14ac:dyDescent="0.3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5" x14ac:dyDescent="0.3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5" x14ac:dyDescent="0.3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5" x14ac:dyDescent="0.3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5" x14ac:dyDescent="0.3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5" x14ac:dyDescent="0.3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5" x14ac:dyDescent="0.3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5" x14ac:dyDescent="0.3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5" x14ac:dyDescent="0.3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 t="str">
        <f t="shared" si="305"/>
        <v>N/A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5" x14ac:dyDescent="0.3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5" x14ac:dyDescent="0.3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5" x14ac:dyDescent="0.3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5" x14ac:dyDescent="0.3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5" x14ac:dyDescent="0.3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 t="str">
        <f t="shared" si="305"/>
        <v>N/A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5" x14ac:dyDescent="0.3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5" x14ac:dyDescent="0.3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5" x14ac:dyDescent="0.3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5" x14ac:dyDescent="0.3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9" x14ac:dyDescent="0.3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5" x14ac:dyDescent="0.3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5" x14ac:dyDescent="0.3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5" x14ac:dyDescent="0.3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5" x14ac:dyDescent="0.3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 t="str">
        <f t="shared" si="305"/>
        <v>N/A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5" x14ac:dyDescent="0.3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 t="str">
        <f t="shared" ref="P3933:P3996" si="310">IFERROR(ROUND(E3933/L3933,2),"N/A")</f>
        <v>N/A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5" x14ac:dyDescent="0.3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5" x14ac:dyDescent="0.3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5" x14ac:dyDescent="0.3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8" x14ac:dyDescent="0.3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5" x14ac:dyDescent="0.3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 t="str">
        <f t="shared" si="310"/>
        <v>N/A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5" x14ac:dyDescent="0.3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5" x14ac:dyDescent="0.3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5" x14ac:dyDescent="0.3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5" x14ac:dyDescent="0.3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8" x14ac:dyDescent="0.3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5" x14ac:dyDescent="0.3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 t="str">
        <f t="shared" si="310"/>
        <v>N/A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5" x14ac:dyDescent="0.3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8" x14ac:dyDescent="0.3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 t="str">
        <f t="shared" si="310"/>
        <v>N/A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5" x14ac:dyDescent="0.3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9" x14ac:dyDescent="0.3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5" x14ac:dyDescent="0.3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5" x14ac:dyDescent="0.3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 t="str">
        <f t="shared" si="310"/>
        <v>N/A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5" x14ac:dyDescent="0.3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5" x14ac:dyDescent="0.3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5" x14ac:dyDescent="0.3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5" x14ac:dyDescent="0.3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5" x14ac:dyDescent="0.3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 t="str">
        <f t="shared" si="310"/>
        <v>N/A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5" x14ac:dyDescent="0.3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 t="str">
        <f t="shared" si="310"/>
        <v>N/A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5" x14ac:dyDescent="0.3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5" x14ac:dyDescent="0.3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 t="str">
        <f t="shared" si="310"/>
        <v>N/A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5" x14ac:dyDescent="0.3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5" x14ac:dyDescent="0.3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5" x14ac:dyDescent="0.3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5" x14ac:dyDescent="0.3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8" x14ac:dyDescent="0.3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8" x14ac:dyDescent="0.3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5" x14ac:dyDescent="0.3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 t="str">
        <f t="shared" si="310"/>
        <v>N/A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5" x14ac:dyDescent="0.3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5" x14ac:dyDescent="0.3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5" x14ac:dyDescent="0.3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5" x14ac:dyDescent="0.3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5" x14ac:dyDescent="0.3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8" x14ac:dyDescent="0.3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8" x14ac:dyDescent="0.3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5" x14ac:dyDescent="0.3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5" x14ac:dyDescent="0.3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5" x14ac:dyDescent="0.3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5" x14ac:dyDescent="0.3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5" x14ac:dyDescent="0.3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 t="str">
        <f t="shared" si="310"/>
        <v>N/A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5" x14ac:dyDescent="0.3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5" x14ac:dyDescent="0.3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5" x14ac:dyDescent="0.3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5" x14ac:dyDescent="0.3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5" x14ac:dyDescent="0.3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5" x14ac:dyDescent="0.3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8" x14ac:dyDescent="0.3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5" x14ac:dyDescent="0.3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5" x14ac:dyDescent="0.3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8" x14ac:dyDescent="0.3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8" x14ac:dyDescent="0.3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5" x14ac:dyDescent="0.3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9" x14ac:dyDescent="0.3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5" x14ac:dyDescent="0.3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 t="str">
        <f t="shared" si="310"/>
        <v>N/A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5" x14ac:dyDescent="0.3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9" x14ac:dyDescent="0.3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5" x14ac:dyDescent="0.3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5" x14ac:dyDescent="0.3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5" x14ac:dyDescent="0.3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5" x14ac:dyDescent="0.3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IFERROR(ROUND(E3997/L3997,2),"N/A")</f>
        <v>17.5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5" x14ac:dyDescent="0.3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5" x14ac:dyDescent="0.3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 t="str">
        <f t="shared" si="315"/>
        <v>N/A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5" x14ac:dyDescent="0.3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5" x14ac:dyDescent="0.3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8" x14ac:dyDescent="0.3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5" x14ac:dyDescent="0.3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5" x14ac:dyDescent="0.3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5" x14ac:dyDescent="0.3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5" x14ac:dyDescent="0.3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5" x14ac:dyDescent="0.3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5" x14ac:dyDescent="0.3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5" x14ac:dyDescent="0.3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5" x14ac:dyDescent="0.3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5" x14ac:dyDescent="0.3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8" x14ac:dyDescent="0.3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 t="str">
        <f t="shared" si="315"/>
        <v>N/A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5" x14ac:dyDescent="0.3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5" x14ac:dyDescent="0.3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 t="str">
        <f t="shared" si="315"/>
        <v>N/A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5" x14ac:dyDescent="0.3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5" x14ac:dyDescent="0.3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5" x14ac:dyDescent="0.3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9" x14ac:dyDescent="0.3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5" x14ac:dyDescent="0.3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5" x14ac:dyDescent="0.3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5" x14ac:dyDescent="0.3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9" x14ac:dyDescent="0.3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5" x14ac:dyDescent="0.3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 t="str">
        <f t="shared" si="315"/>
        <v>N/A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5" x14ac:dyDescent="0.3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8" x14ac:dyDescent="0.3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5" x14ac:dyDescent="0.3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 t="str">
        <f t="shared" si="315"/>
        <v>N/A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5" x14ac:dyDescent="0.3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5" x14ac:dyDescent="0.3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5" x14ac:dyDescent="0.3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 t="str">
        <f t="shared" si="315"/>
        <v>N/A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5" x14ac:dyDescent="0.3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5" x14ac:dyDescent="0.3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 t="str">
        <f t="shared" si="315"/>
        <v>N/A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5" x14ac:dyDescent="0.3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5" x14ac:dyDescent="0.3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5" x14ac:dyDescent="0.3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9" x14ac:dyDescent="0.3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5" x14ac:dyDescent="0.3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8" x14ac:dyDescent="0.3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5" x14ac:dyDescent="0.3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5" x14ac:dyDescent="0.3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5" x14ac:dyDescent="0.3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9" x14ac:dyDescent="0.3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5" x14ac:dyDescent="0.3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5" x14ac:dyDescent="0.3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 t="str">
        <f t="shared" si="315"/>
        <v>N/A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5" x14ac:dyDescent="0.3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5" x14ac:dyDescent="0.3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8" x14ac:dyDescent="0.3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5" x14ac:dyDescent="0.3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5" x14ac:dyDescent="0.3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5" x14ac:dyDescent="0.3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5" x14ac:dyDescent="0.3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5" x14ac:dyDescent="0.3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 t="str">
        <f t="shared" si="315"/>
        <v>N/A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8" x14ac:dyDescent="0.3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5" x14ac:dyDescent="0.3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5" x14ac:dyDescent="0.3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 t="str">
        <f t="shared" si="315"/>
        <v>N/A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5" x14ac:dyDescent="0.3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5" x14ac:dyDescent="0.3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5" x14ac:dyDescent="0.3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5" x14ac:dyDescent="0.3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5" x14ac:dyDescent="0.3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IFERROR(ROUND(E4061/L4061,2),"N/A")</f>
        <v>35.71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5" x14ac:dyDescent="0.3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5" x14ac:dyDescent="0.3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 t="str">
        <f t="shared" si="320"/>
        <v>N/A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5" x14ac:dyDescent="0.3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5" x14ac:dyDescent="0.3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5" x14ac:dyDescent="0.3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9" x14ac:dyDescent="0.3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8" x14ac:dyDescent="0.3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5" x14ac:dyDescent="0.3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9" x14ac:dyDescent="0.3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5" x14ac:dyDescent="0.3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5" x14ac:dyDescent="0.3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8" x14ac:dyDescent="0.3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 t="str">
        <f t="shared" si="320"/>
        <v>N/A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8" x14ac:dyDescent="0.3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5" x14ac:dyDescent="0.3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5" x14ac:dyDescent="0.3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5" x14ac:dyDescent="0.3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5" x14ac:dyDescent="0.3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 t="str">
        <f t="shared" si="320"/>
        <v>N/A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5" x14ac:dyDescent="0.3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5" x14ac:dyDescent="0.3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 t="str">
        <f t="shared" si="320"/>
        <v>N/A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5" x14ac:dyDescent="0.3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5" x14ac:dyDescent="0.3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 t="str">
        <f t="shared" si="320"/>
        <v>N/A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5" x14ac:dyDescent="0.3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5" x14ac:dyDescent="0.3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5" x14ac:dyDescent="0.3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8" x14ac:dyDescent="0.3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5" x14ac:dyDescent="0.3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5" x14ac:dyDescent="0.3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 t="str">
        <f t="shared" si="320"/>
        <v>N/A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5" x14ac:dyDescent="0.3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8" x14ac:dyDescent="0.3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5" x14ac:dyDescent="0.3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5" x14ac:dyDescent="0.3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5" x14ac:dyDescent="0.3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5" x14ac:dyDescent="0.3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5" x14ac:dyDescent="0.3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5" x14ac:dyDescent="0.3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5" x14ac:dyDescent="0.3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5" x14ac:dyDescent="0.3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 t="str">
        <f t="shared" si="320"/>
        <v>N/A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5" x14ac:dyDescent="0.3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 t="str">
        <f t="shared" si="320"/>
        <v>N/A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5" x14ac:dyDescent="0.3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9" x14ac:dyDescent="0.3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 t="str">
        <f t="shared" si="320"/>
        <v>N/A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5" x14ac:dyDescent="0.3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 t="str">
        <f t="shared" si="320"/>
        <v>N/A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5" x14ac:dyDescent="0.3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5" x14ac:dyDescent="0.3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5" x14ac:dyDescent="0.3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5" x14ac:dyDescent="0.3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5" x14ac:dyDescent="0.3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5" x14ac:dyDescent="0.3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5" x14ac:dyDescent="0.3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5" x14ac:dyDescent="0.3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 t="str">
        <f t="shared" si="320"/>
        <v>N/A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5" x14ac:dyDescent="0.3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5" x14ac:dyDescent="0.3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5" x14ac:dyDescent="0.3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5" x14ac:dyDescent="0.3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9">
    <sortCondition ref="A1:A4119"/>
  </sortState>
  <conditionalFormatting sqref="F1:F1048576">
    <cfRule type="cellIs" dxfId="5" priority="5" operator="equal">
      <formula>"canceled"</formula>
    </cfRule>
    <cfRule type="cellIs" dxfId="4" priority="6" operator="equal">
      <formula>"failed"</formula>
    </cfRule>
    <cfRule type="cellIs" dxfId="3" priority="7" operator="equal">
      <formula>"successful"</formula>
    </cfRule>
    <cfRule type="cellIs" dxfId="2" priority="8" operator="equal">
      <formula>"live"</formula>
    </cfRule>
    <cfRule type="cellIs" dxfId="1" priority="9" operator="greaterThan">
      <formula>"successful"</formula>
    </cfRule>
    <cfRule type="cellIs" dxfId="0" priority="10" operator="greaterThan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num" val="0"/>
        <cfvo type="num" val="0"/>
        <color rgb="FFFF7128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F338A-AAF4-4D0E-AB3C-6A61A8D39760}">
  <sheetPr codeName="Sheet10"/>
  <dimension ref="A1:E18"/>
  <sheetViews>
    <sheetView topLeftCell="B1" workbookViewId="0">
      <selection activeCell="F22" sqref="F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3" t="s">
        <v>8337</v>
      </c>
      <c r="B1" t="s">
        <v>8318</v>
      </c>
    </row>
    <row r="2" spans="1:5" x14ac:dyDescent="0.35">
      <c r="A2" s="13" t="s">
        <v>8312</v>
      </c>
      <c r="B2" t="s">
        <v>8308</v>
      </c>
    </row>
    <row r="4" spans="1:5" x14ac:dyDescent="0.35">
      <c r="A4" s="13" t="s">
        <v>8317</v>
      </c>
      <c r="B4" s="13" t="s">
        <v>8314</v>
      </c>
    </row>
    <row r="5" spans="1:5" x14ac:dyDescent="0.35">
      <c r="A5" s="13" t="s">
        <v>8316</v>
      </c>
      <c r="B5" t="s">
        <v>8218</v>
      </c>
      <c r="C5" t="s">
        <v>8220</v>
      </c>
      <c r="D5" t="s">
        <v>8219</v>
      </c>
      <c r="E5" t="s">
        <v>8315</v>
      </c>
    </row>
    <row r="6" spans="1:5" x14ac:dyDescent="0.35">
      <c r="A6" s="21" t="s">
        <v>8331</v>
      </c>
      <c r="B6" s="10">
        <v>38</v>
      </c>
      <c r="C6" s="10">
        <v>57</v>
      </c>
      <c r="D6" s="10">
        <v>10</v>
      </c>
      <c r="E6" s="10">
        <v>105</v>
      </c>
    </row>
    <row r="7" spans="1:5" x14ac:dyDescent="0.35">
      <c r="A7" s="21" t="s">
        <v>8332</v>
      </c>
      <c r="B7" s="10">
        <v>42</v>
      </c>
      <c r="C7" s="10">
        <v>53</v>
      </c>
      <c r="D7" s="10">
        <v>14</v>
      </c>
      <c r="E7" s="10">
        <v>109</v>
      </c>
    </row>
    <row r="8" spans="1:5" x14ac:dyDescent="0.35">
      <c r="A8" s="21" t="s">
        <v>8333</v>
      </c>
      <c r="B8" s="10">
        <v>57</v>
      </c>
      <c r="C8" s="10">
        <v>46</v>
      </c>
      <c r="D8" s="10">
        <v>15</v>
      </c>
      <c r="E8" s="10">
        <v>118</v>
      </c>
    </row>
    <row r="9" spans="1:5" x14ac:dyDescent="0.35">
      <c r="A9" s="21" t="s">
        <v>8334</v>
      </c>
      <c r="B9" s="10">
        <v>65</v>
      </c>
      <c r="C9" s="10">
        <v>36</v>
      </c>
      <c r="D9" s="10">
        <v>12</v>
      </c>
      <c r="E9" s="10">
        <v>113</v>
      </c>
    </row>
    <row r="10" spans="1:5" x14ac:dyDescent="0.35">
      <c r="A10" s="21" t="s">
        <v>8322</v>
      </c>
      <c r="B10" s="10">
        <v>60</v>
      </c>
      <c r="C10" s="10">
        <v>44</v>
      </c>
      <c r="D10" s="10">
        <v>16</v>
      </c>
      <c r="E10" s="10">
        <v>120</v>
      </c>
    </row>
    <row r="11" spans="1:5" x14ac:dyDescent="0.35">
      <c r="A11" s="21" t="s">
        <v>8335</v>
      </c>
      <c r="B11" s="10">
        <v>63</v>
      </c>
      <c r="C11" s="10">
        <v>40</v>
      </c>
      <c r="D11" s="10">
        <v>12</v>
      </c>
      <c r="E11" s="10">
        <v>115</v>
      </c>
    </row>
    <row r="12" spans="1:5" x14ac:dyDescent="0.35">
      <c r="A12" s="21" t="s">
        <v>8324</v>
      </c>
      <c r="B12" s="10">
        <v>62</v>
      </c>
      <c r="C12" s="10">
        <v>43</v>
      </c>
      <c r="D12" s="10">
        <v>20</v>
      </c>
      <c r="E12" s="10">
        <v>125</v>
      </c>
    </row>
    <row r="13" spans="1:5" x14ac:dyDescent="0.35">
      <c r="A13" s="21" t="s">
        <v>8325</v>
      </c>
      <c r="B13" s="10">
        <v>50</v>
      </c>
      <c r="C13" s="10">
        <v>54</v>
      </c>
      <c r="D13" s="10">
        <v>22</v>
      </c>
      <c r="E13" s="10">
        <v>126</v>
      </c>
    </row>
    <row r="14" spans="1:5" x14ac:dyDescent="0.35">
      <c r="A14" s="21" t="s">
        <v>8326</v>
      </c>
      <c r="B14" s="10">
        <v>45</v>
      </c>
      <c r="C14" s="10">
        <v>49</v>
      </c>
      <c r="D14" s="10">
        <v>12</v>
      </c>
      <c r="E14" s="10">
        <v>106</v>
      </c>
    </row>
    <row r="15" spans="1:5" x14ac:dyDescent="0.35">
      <c r="A15" s="21" t="s">
        <v>8328</v>
      </c>
      <c r="B15" s="10">
        <v>37</v>
      </c>
      <c r="C15" s="10">
        <v>56</v>
      </c>
      <c r="D15" s="10">
        <v>18</v>
      </c>
      <c r="E15" s="10">
        <v>111</v>
      </c>
    </row>
    <row r="16" spans="1:5" x14ac:dyDescent="0.35">
      <c r="A16" s="21" t="s">
        <v>8329</v>
      </c>
      <c r="B16" s="10">
        <v>48</v>
      </c>
      <c r="C16" s="10">
        <v>55</v>
      </c>
      <c r="D16" s="10">
        <v>12</v>
      </c>
      <c r="E16" s="10">
        <v>115</v>
      </c>
    </row>
    <row r="17" spans="1:5" x14ac:dyDescent="0.35">
      <c r="A17" s="21" t="s">
        <v>8336</v>
      </c>
      <c r="B17" s="10">
        <v>62</v>
      </c>
      <c r="C17" s="10">
        <v>47</v>
      </c>
      <c r="D17" s="10">
        <v>21</v>
      </c>
      <c r="E17" s="10">
        <v>130</v>
      </c>
    </row>
    <row r="18" spans="1:5" x14ac:dyDescent="0.35">
      <c r="A18" s="21" t="s">
        <v>8315</v>
      </c>
      <c r="B18" s="10">
        <v>629</v>
      </c>
      <c r="C18" s="10">
        <v>580</v>
      </c>
      <c r="D18" s="10">
        <v>184</v>
      </c>
      <c r="E18" s="10">
        <v>1393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EDFA5-A8B4-408C-B311-C9EA6F1BCCDA}">
  <sheetPr codeName="Sheet3"/>
  <dimension ref="A2:C30"/>
  <sheetViews>
    <sheetView workbookViewId="0">
      <selection activeCell="H24" sqref="H24"/>
    </sheetView>
  </sheetViews>
  <sheetFormatPr defaultRowHeight="14.5" x14ac:dyDescent="0.35"/>
  <cols>
    <col min="1" max="1" width="25.81640625" bestFit="1" customWidth="1"/>
    <col min="2" max="2" width="15.26953125" bestFit="1" customWidth="1"/>
    <col min="3" max="3" width="10.72656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9.90625" bestFit="1" customWidth="1"/>
    <col min="8" max="8" width="15.1796875" bestFit="1" customWidth="1"/>
    <col min="9" max="9" width="15.36328125" bestFit="1" customWidth="1"/>
    <col min="10" max="10" width="15.1796875" bestFit="1" customWidth="1"/>
    <col min="11" max="11" width="18.7265625" bestFit="1" customWidth="1"/>
    <col min="12" max="12" width="20.1796875" bestFit="1" customWidth="1"/>
    <col min="13" max="13" width="17.54296875" bestFit="1" customWidth="1"/>
    <col min="14" max="14" width="15.36328125" bestFit="1" customWidth="1"/>
    <col min="15" max="15" width="18.54296875" bestFit="1" customWidth="1"/>
    <col min="16" max="16" width="20.08984375" bestFit="1" customWidth="1"/>
    <col min="17" max="17" width="10.36328125" bestFit="1" customWidth="1"/>
    <col min="18" max="18" width="14.7265625" bestFit="1" customWidth="1"/>
    <col min="19" max="19" width="9.6328125" bestFit="1" customWidth="1"/>
    <col min="20" max="20" width="11.26953125" bestFit="1" customWidth="1"/>
    <col min="21" max="21" width="9.7265625" bestFit="1" customWidth="1"/>
    <col min="22" max="22" width="10.08984375" bestFit="1" customWidth="1"/>
    <col min="23" max="23" width="16.6328125" bestFit="1" customWidth="1"/>
    <col min="24" max="24" width="18.26953125" bestFit="1" customWidth="1"/>
    <col min="25" max="25" width="18.36328125" bestFit="1" customWidth="1"/>
    <col min="26" max="26" width="22.90625" bestFit="1" customWidth="1"/>
    <col min="27" max="27" width="17.81640625" bestFit="1" customWidth="1"/>
    <col min="28" max="28" width="18.36328125" bestFit="1" customWidth="1"/>
    <col min="29" max="29" width="24" bestFit="1" customWidth="1"/>
    <col min="30" max="30" width="15.54296875" bestFit="1" customWidth="1"/>
    <col min="31" max="31" width="18.90625" bestFit="1" customWidth="1"/>
    <col min="32" max="32" width="24.6328125" bestFit="1" customWidth="1"/>
    <col min="33" max="33" width="20.36328125" bestFit="1" customWidth="1"/>
    <col min="34" max="34" width="17.453125" bestFit="1" customWidth="1"/>
    <col min="35" max="35" width="19.08984375" bestFit="1" customWidth="1"/>
    <col min="36" max="36" width="22" bestFit="1" customWidth="1"/>
    <col min="37" max="37" width="26" bestFit="1" customWidth="1"/>
    <col min="38" max="38" width="19.54296875" bestFit="1" customWidth="1"/>
    <col min="39" max="39" width="14.453125" bestFit="1" customWidth="1"/>
    <col min="40" max="40" width="14.26953125" bestFit="1" customWidth="1"/>
    <col min="41" max="41" width="12.1796875" bestFit="1" customWidth="1"/>
    <col min="42" max="42" width="13.54296875" bestFit="1" customWidth="1"/>
    <col min="43" max="43" width="10.7265625" bestFit="1" customWidth="1"/>
  </cols>
  <sheetData>
    <row r="2" spans="1:3" x14ac:dyDescent="0.35">
      <c r="A2" s="13" t="s">
        <v>8222</v>
      </c>
      <c r="B2" t="s">
        <v>8223</v>
      </c>
    </row>
    <row r="4" spans="1:3" x14ac:dyDescent="0.35">
      <c r="A4" s="13" t="s">
        <v>8317</v>
      </c>
      <c r="B4" s="13" t="s">
        <v>8314</v>
      </c>
    </row>
    <row r="5" spans="1:3" x14ac:dyDescent="0.35">
      <c r="A5" s="13" t="s">
        <v>8316</v>
      </c>
      <c r="B5" t="s">
        <v>8220</v>
      </c>
      <c r="C5" t="s">
        <v>8315</v>
      </c>
    </row>
    <row r="6" spans="1:3" x14ac:dyDescent="0.35">
      <c r="A6" s="14" t="s">
        <v>8268</v>
      </c>
      <c r="B6" s="10">
        <v>78</v>
      </c>
      <c r="C6" s="10">
        <v>78</v>
      </c>
    </row>
    <row r="7" spans="1:3" x14ac:dyDescent="0.35">
      <c r="A7" s="14" t="s">
        <v>8266</v>
      </c>
      <c r="B7" s="10">
        <v>52</v>
      </c>
      <c r="C7" s="10">
        <v>52</v>
      </c>
    </row>
    <row r="8" spans="1:3" x14ac:dyDescent="0.35">
      <c r="A8" s="14" t="s">
        <v>8282</v>
      </c>
      <c r="B8" s="10">
        <v>101</v>
      </c>
      <c r="C8" s="10">
        <v>101</v>
      </c>
    </row>
    <row r="9" spans="1:3" x14ac:dyDescent="0.35">
      <c r="A9" s="14" t="s">
        <v>8297</v>
      </c>
      <c r="B9" s="10">
        <v>14</v>
      </c>
      <c r="C9" s="10">
        <v>14</v>
      </c>
    </row>
    <row r="10" spans="1:3" x14ac:dyDescent="0.35">
      <c r="A10" s="14" t="s">
        <v>8281</v>
      </c>
      <c r="B10" s="10">
        <v>23</v>
      </c>
      <c r="C10" s="10">
        <v>23</v>
      </c>
    </row>
    <row r="11" spans="1:3" x14ac:dyDescent="0.35">
      <c r="A11" s="14" t="s">
        <v>8280</v>
      </c>
      <c r="B11" s="10">
        <v>73</v>
      </c>
      <c r="C11" s="10">
        <v>73</v>
      </c>
    </row>
    <row r="12" spans="1:3" x14ac:dyDescent="0.35">
      <c r="A12" s="14" t="s">
        <v>8291</v>
      </c>
      <c r="B12" s="10">
        <v>37</v>
      </c>
      <c r="C12" s="10">
        <v>37</v>
      </c>
    </row>
    <row r="13" spans="1:3" x14ac:dyDescent="0.35">
      <c r="A13" s="14" t="s">
        <v>8277</v>
      </c>
      <c r="B13" s="10">
        <v>20</v>
      </c>
      <c r="C13" s="10">
        <v>20</v>
      </c>
    </row>
    <row r="14" spans="1:3" x14ac:dyDescent="0.35">
      <c r="A14" s="14" t="s">
        <v>8276</v>
      </c>
      <c r="B14" s="10">
        <v>53</v>
      </c>
      <c r="C14" s="10">
        <v>53</v>
      </c>
    </row>
    <row r="15" spans="1:3" x14ac:dyDescent="0.35">
      <c r="A15" s="14" t="s">
        <v>8287</v>
      </c>
      <c r="B15" s="10">
        <v>14</v>
      </c>
      <c r="C15" s="10">
        <v>14</v>
      </c>
    </row>
    <row r="16" spans="1:3" x14ac:dyDescent="0.35">
      <c r="A16" s="14" t="s">
        <v>8294</v>
      </c>
      <c r="B16" s="10">
        <v>11</v>
      </c>
      <c r="C16" s="10">
        <v>11</v>
      </c>
    </row>
    <row r="17" spans="1:3" x14ac:dyDescent="0.35">
      <c r="A17" s="14" t="s">
        <v>8283</v>
      </c>
      <c r="B17" s="10">
        <v>34</v>
      </c>
      <c r="C17" s="10">
        <v>34</v>
      </c>
    </row>
    <row r="18" spans="1:3" x14ac:dyDescent="0.35">
      <c r="A18" s="14" t="s">
        <v>8289</v>
      </c>
      <c r="B18" s="10">
        <v>13</v>
      </c>
      <c r="C18" s="10">
        <v>13</v>
      </c>
    </row>
    <row r="19" spans="1:3" x14ac:dyDescent="0.35">
      <c r="A19" s="14" t="s">
        <v>8302</v>
      </c>
      <c r="B19" s="10">
        <v>32</v>
      </c>
      <c r="C19" s="10">
        <v>32</v>
      </c>
    </row>
    <row r="20" spans="1:3" x14ac:dyDescent="0.35">
      <c r="A20" s="14" t="s">
        <v>8273</v>
      </c>
      <c r="B20" s="10">
        <v>34</v>
      </c>
      <c r="C20" s="10">
        <v>34</v>
      </c>
    </row>
    <row r="21" spans="1:3" x14ac:dyDescent="0.35">
      <c r="A21" s="14" t="s">
        <v>8285</v>
      </c>
      <c r="B21" s="10">
        <v>21</v>
      </c>
      <c r="C21" s="10">
        <v>21</v>
      </c>
    </row>
    <row r="22" spans="1:3" x14ac:dyDescent="0.35">
      <c r="A22" s="14" t="s">
        <v>8292</v>
      </c>
      <c r="B22" s="10">
        <v>13</v>
      </c>
      <c r="C22" s="10">
        <v>13</v>
      </c>
    </row>
    <row r="23" spans="1:3" x14ac:dyDescent="0.35">
      <c r="A23" s="14" t="s">
        <v>8300</v>
      </c>
      <c r="B23" s="10">
        <v>7</v>
      </c>
      <c r="C23" s="10">
        <v>7</v>
      </c>
    </row>
    <row r="24" spans="1:3" x14ac:dyDescent="0.35">
      <c r="A24" s="14" t="s">
        <v>8299</v>
      </c>
      <c r="B24" s="10">
        <v>1</v>
      </c>
      <c r="C24" s="10">
        <v>1</v>
      </c>
    </row>
    <row r="25" spans="1:3" x14ac:dyDescent="0.35">
      <c r="A25" s="14" t="s">
        <v>8271</v>
      </c>
      <c r="B25" s="10">
        <v>81</v>
      </c>
      <c r="C25" s="10">
        <v>81</v>
      </c>
    </row>
    <row r="26" spans="1:3" x14ac:dyDescent="0.35">
      <c r="A26" s="14" t="s">
        <v>8270</v>
      </c>
      <c r="B26" s="10">
        <v>36</v>
      </c>
      <c r="C26" s="10">
        <v>36</v>
      </c>
    </row>
    <row r="27" spans="1:3" x14ac:dyDescent="0.35">
      <c r="A27" s="14" t="s">
        <v>8303</v>
      </c>
      <c r="B27" s="10">
        <v>40</v>
      </c>
      <c r="C27" s="10">
        <v>40</v>
      </c>
    </row>
    <row r="28" spans="1:3" x14ac:dyDescent="0.35">
      <c r="A28" s="14" t="s">
        <v>8269</v>
      </c>
      <c r="B28" s="10">
        <v>250</v>
      </c>
      <c r="C28" s="10">
        <v>250</v>
      </c>
    </row>
    <row r="29" spans="1:3" x14ac:dyDescent="0.35">
      <c r="A29" s="14" t="s">
        <v>8301</v>
      </c>
      <c r="B29" s="10">
        <v>59</v>
      </c>
      <c r="C29" s="10">
        <v>59</v>
      </c>
    </row>
    <row r="30" spans="1:3" x14ac:dyDescent="0.35">
      <c r="A30" s="14" t="s">
        <v>8315</v>
      </c>
      <c r="B30" s="10">
        <v>1097</v>
      </c>
      <c r="C30" s="10">
        <v>1097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9C6777-EDAE-450C-9B97-E37D14C4E3AD}">
  <sheetPr codeName="Sheet4"/>
  <dimension ref="A2:F9"/>
  <sheetViews>
    <sheetView topLeftCell="A3" zoomScale="85" zoomScaleNormal="70" workbookViewId="0">
      <selection activeCell="C5" sqref="C5:C9"/>
      <pivotSelection pane="bottomRight" showHeader="1" extendable="1" max="4" activeRow="4" activeCol="1" click="1" r:id="rId1">
        <pivotArea dataOnly="0" outline="0" fieldPosition="0">
          <references count="1">
            <reference field="5" count="1">
              <x v="1"/>
            </reference>
          </references>
        </pivotArea>
      </pivotSelection>
    </sheetView>
  </sheetViews>
  <sheetFormatPr defaultRowHeight="14.5" x14ac:dyDescent="0.35"/>
  <cols>
    <col min="1" max="1" width="17" bestFit="1" customWidth="1"/>
    <col min="2" max="2" width="15.81640625" bestFit="1" customWidth="1"/>
    <col min="3" max="3" width="5.7265625" bestFit="1" customWidth="1"/>
    <col min="4" max="4" width="4.08984375" bestFit="1" customWidth="1"/>
    <col min="5" max="5" width="9.6328125" bestFit="1" customWidth="1"/>
    <col min="6" max="6" width="10.81640625" bestFit="1" customWidth="1"/>
  </cols>
  <sheetData>
    <row r="2" spans="1:6" x14ac:dyDescent="0.35">
      <c r="A2" s="13" t="s">
        <v>8222</v>
      </c>
      <c r="B2" t="s">
        <v>8224</v>
      </c>
    </row>
    <row r="4" spans="1:6" x14ac:dyDescent="0.35">
      <c r="A4" s="13" t="s">
        <v>8317</v>
      </c>
      <c r="B4" s="13" t="s">
        <v>8314</v>
      </c>
    </row>
    <row r="5" spans="1:6" x14ac:dyDescent="0.35">
      <c r="A5" s="13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5">
      <c r="A6" s="14" t="s">
        <v>8303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35">
      <c r="A7" s="14" t="s">
        <v>8269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35">
      <c r="A8" s="14" t="s">
        <v>8301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35">
      <c r="A9" s="14" t="s">
        <v>8315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90743-E5E6-4F05-9EFC-2D3BDA4EE605}">
  <sheetPr codeName="Sheet5"/>
  <dimension ref="A1:E22"/>
  <sheetViews>
    <sheetView topLeftCell="D4" workbookViewId="0">
      <selection activeCell="O15" sqref="O1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</cols>
  <sheetData>
    <row r="1" spans="1:5" x14ac:dyDescent="0.35">
      <c r="A1" s="13" t="s">
        <v>8312</v>
      </c>
      <c r="B1" t="s">
        <v>8308</v>
      </c>
    </row>
    <row r="2" spans="1:5" x14ac:dyDescent="0.35">
      <c r="A2" s="13" t="s">
        <v>8337</v>
      </c>
      <c r="B2" t="s">
        <v>8318</v>
      </c>
    </row>
    <row r="4" spans="1:5" x14ac:dyDescent="0.35">
      <c r="A4" s="13" t="s">
        <v>8317</v>
      </c>
      <c r="B4" s="13" t="s">
        <v>8314</v>
      </c>
    </row>
    <row r="5" spans="1:5" x14ac:dyDescent="0.35">
      <c r="A5" s="13" t="s">
        <v>8316</v>
      </c>
      <c r="B5" t="s">
        <v>8219</v>
      </c>
      <c r="C5" t="s">
        <v>8220</v>
      </c>
      <c r="D5" t="s">
        <v>8218</v>
      </c>
      <c r="E5" t="s">
        <v>8315</v>
      </c>
    </row>
    <row r="6" spans="1:5" x14ac:dyDescent="0.35">
      <c r="A6" s="14" t="s">
        <v>8330</v>
      </c>
      <c r="B6" s="10">
        <v>43</v>
      </c>
      <c r="C6" s="10">
        <v>145</v>
      </c>
      <c r="D6" s="10">
        <v>175</v>
      </c>
      <c r="E6" s="10">
        <v>363</v>
      </c>
    </row>
    <row r="7" spans="1:5" x14ac:dyDescent="0.35">
      <c r="A7" s="16" t="s">
        <v>8331</v>
      </c>
      <c r="B7" s="10">
        <v>18</v>
      </c>
      <c r="C7" s="10">
        <v>64</v>
      </c>
      <c r="D7" s="10">
        <v>52</v>
      </c>
      <c r="E7" s="10">
        <v>134</v>
      </c>
    </row>
    <row r="8" spans="1:5" x14ac:dyDescent="0.35">
      <c r="A8" s="16" t="s">
        <v>8332</v>
      </c>
      <c r="B8" s="10">
        <v>13</v>
      </c>
      <c r="C8" s="10">
        <v>36</v>
      </c>
      <c r="D8" s="10">
        <v>57</v>
      </c>
      <c r="E8" s="10">
        <v>106</v>
      </c>
    </row>
    <row r="9" spans="1:5" x14ac:dyDescent="0.35">
      <c r="A9" s="16" t="s">
        <v>8333</v>
      </c>
      <c r="B9" s="10">
        <v>12</v>
      </c>
      <c r="C9" s="10">
        <v>45</v>
      </c>
      <c r="D9" s="10">
        <v>66</v>
      </c>
      <c r="E9" s="10">
        <v>123</v>
      </c>
    </row>
    <row r="10" spans="1:5" x14ac:dyDescent="0.35">
      <c r="A10" s="14" t="s">
        <v>8321</v>
      </c>
      <c r="B10" s="10">
        <v>43</v>
      </c>
      <c r="C10" s="10">
        <v>122</v>
      </c>
      <c r="D10" s="10">
        <v>176</v>
      </c>
      <c r="E10" s="10">
        <v>341</v>
      </c>
    </row>
    <row r="11" spans="1:5" x14ac:dyDescent="0.35">
      <c r="A11" s="16" t="s">
        <v>8334</v>
      </c>
      <c r="B11" s="10">
        <v>16</v>
      </c>
      <c r="C11" s="10">
        <v>36</v>
      </c>
      <c r="D11" s="10">
        <v>54</v>
      </c>
      <c r="E11" s="10">
        <v>106</v>
      </c>
    </row>
    <row r="12" spans="1:5" x14ac:dyDescent="0.35">
      <c r="A12" s="16" t="s">
        <v>8322</v>
      </c>
      <c r="B12" s="10">
        <v>14</v>
      </c>
      <c r="C12" s="10">
        <v>37</v>
      </c>
      <c r="D12" s="10">
        <v>60</v>
      </c>
      <c r="E12" s="10">
        <v>111</v>
      </c>
    </row>
    <row r="13" spans="1:5" x14ac:dyDescent="0.35">
      <c r="A13" s="16" t="s">
        <v>8335</v>
      </c>
      <c r="B13" s="10">
        <v>13</v>
      </c>
      <c r="C13" s="10">
        <v>49</v>
      </c>
      <c r="D13" s="10">
        <v>62</v>
      </c>
      <c r="E13" s="10">
        <v>124</v>
      </c>
    </row>
    <row r="14" spans="1:5" x14ac:dyDescent="0.35">
      <c r="A14" s="14" t="s">
        <v>8323</v>
      </c>
      <c r="B14" s="10">
        <v>56</v>
      </c>
      <c r="C14" s="10">
        <v>159</v>
      </c>
      <c r="D14" s="10">
        <v>131</v>
      </c>
      <c r="E14" s="10">
        <v>346</v>
      </c>
    </row>
    <row r="15" spans="1:5" x14ac:dyDescent="0.35">
      <c r="A15" s="16" t="s">
        <v>8324</v>
      </c>
      <c r="B15" s="10">
        <v>26</v>
      </c>
      <c r="C15" s="10">
        <v>56</v>
      </c>
      <c r="D15" s="10">
        <v>61</v>
      </c>
      <c r="E15" s="10">
        <v>143</v>
      </c>
    </row>
    <row r="16" spans="1:5" x14ac:dyDescent="0.35">
      <c r="A16" s="16" t="s">
        <v>8325</v>
      </c>
      <c r="B16" s="10">
        <v>21</v>
      </c>
      <c r="C16" s="10">
        <v>47</v>
      </c>
      <c r="D16" s="10">
        <v>34</v>
      </c>
      <c r="E16" s="10">
        <v>102</v>
      </c>
    </row>
    <row r="17" spans="1:5" x14ac:dyDescent="0.35">
      <c r="A17" s="16" t="s">
        <v>8326</v>
      </c>
      <c r="B17" s="10">
        <v>9</v>
      </c>
      <c r="C17" s="10">
        <v>56</v>
      </c>
      <c r="D17" s="10">
        <v>36</v>
      </c>
      <c r="E17" s="10">
        <v>101</v>
      </c>
    </row>
    <row r="18" spans="1:5" x14ac:dyDescent="0.35">
      <c r="A18" s="14" t="s">
        <v>8327</v>
      </c>
      <c r="B18" s="10">
        <v>42</v>
      </c>
      <c r="C18" s="10">
        <v>154</v>
      </c>
      <c r="D18" s="10">
        <v>147</v>
      </c>
      <c r="E18" s="10">
        <v>343</v>
      </c>
    </row>
    <row r="19" spans="1:5" x14ac:dyDescent="0.35">
      <c r="A19" s="16" t="s">
        <v>8328</v>
      </c>
      <c r="B19" s="10">
        <v>13</v>
      </c>
      <c r="C19" s="10">
        <v>53</v>
      </c>
      <c r="D19" s="10">
        <v>54</v>
      </c>
      <c r="E19" s="10">
        <v>120</v>
      </c>
    </row>
    <row r="20" spans="1:5" x14ac:dyDescent="0.35">
      <c r="A20" s="16" t="s">
        <v>8329</v>
      </c>
      <c r="B20" s="10">
        <v>19</v>
      </c>
      <c r="C20" s="10">
        <v>52</v>
      </c>
      <c r="D20" s="10">
        <v>58</v>
      </c>
      <c r="E20" s="10">
        <v>129</v>
      </c>
    </row>
    <row r="21" spans="1:5" x14ac:dyDescent="0.35">
      <c r="A21" s="16" t="s">
        <v>8336</v>
      </c>
      <c r="B21" s="10">
        <v>10</v>
      </c>
      <c r="C21" s="10">
        <v>49</v>
      </c>
      <c r="D21" s="10">
        <v>35</v>
      </c>
      <c r="E21" s="10">
        <v>94</v>
      </c>
    </row>
    <row r="22" spans="1:5" x14ac:dyDescent="0.35">
      <c r="A22" s="14" t="s">
        <v>8315</v>
      </c>
      <c r="B22" s="10">
        <v>184</v>
      </c>
      <c r="C22" s="10">
        <v>580</v>
      </c>
      <c r="D22" s="10">
        <v>629</v>
      </c>
      <c r="E22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E69C6-2049-4369-A464-C5740831F350}">
  <sheetPr codeName="Sheet8"/>
  <dimension ref="A1:D14"/>
  <sheetViews>
    <sheetView workbookViewId="0">
      <selection activeCell="F15" sqref="F15"/>
    </sheetView>
  </sheetViews>
  <sheetFormatPr defaultRowHeight="14.5" x14ac:dyDescent="0.35"/>
  <cols>
    <col min="1" max="1" width="23.36328125" bestFit="1" customWidth="1"/>
    <col min="2" max="2" width="11.90625" bestFit="1" customWidth="1"/>
    <col min="3" max="3" width="12.08984375" bestFit="1" customWidth="1"/>
  </cols>
  <sheetData>
    <row r="1" spans="1:4" x14ac:dyDescent="0.35">
      <c r="B1" t="s">
        <v>8344</v>
      </c>
      <c r="C1" t="s">
        <v>8345</v>
      </c>
    </row>
    <row r="2" spans="1:4" x14ac:dyDescent="0.35">
      <c r="A2" t="s">
        <v>8346</v>
      </c>
      <c r="B2" s="5" t="e">
        <f>AVERAGE(#REF!)</f>
        <v>#REF!</v>
      </c>
      <c r="C2" s="5" t="e">
        <f>AVERAGE(#REF!)</f>
        <v>#REF!</v>
      </c>
    </row>
    <row r="3" spans="1:4" ht="15.5" x14ac:dyDescent="0.35">
      <c r="A3" t="s">
        <v>8347</v>
      </c>
      <c r="B3" s="19" t="e">
        <f>MEDIAN(#REF!)</f>
        <v>#REF!</v>
      </c>
      <c r="C3" s="5" t="e">
        <f>MEDIAN(#REF!)</f>
        <v>#REF!</v>
      </c>
    </row>
    <row r="4" spans="1:4" ht="15.5" x14ac:dyDescent="0.35">
      <c r="A4" t="s">
        <v>8350</v>
      </c>
      <c r="B4" s="20" t="e">
        <f>_xlfn.STDEV.P(#REF!)</f>
        <v>#REF!</v>
      </c>
      <c r="C4" s="10" t="e">
        <f>_xlfn.STDEV.P(#REF!)</f>
        <v>#REF!</v>
      </c>
    </row>
    <row r="5" spans="1:4" ht="15.5" x14ac:dyDescent="0.35">
      <c r="A5" t="s">
        <v>8351</v>
      </c>
      <c r="B5" s="19" t="e">
        <f>_xlfn.QUARTILE.EXC(#REF!,3)</f>
        <v>#REF!</v>
      </c>
      <c r="C5" s="5" t="e">
        <f>_xlfn.QUARTILE.EXC(#REF!,3)</f>
        <v>#REF!</v>
      </c>
    </row>
    <row r="6" spans="1:4" ht="15.5" x14ac:dyDescent="0.35">
      <c r="A6" t="s">
        <v>8352</v>
      </c>
      <c r="B6" s="19" t="e">
        <f>_xlfn.QUARTILE.EXC(#REF!,1)</f>
        <v>#REF!</v>
      </c>
      <c r="C6" s="5" t="e">
        <f>_xlfn.QUARTILE.EXC(#REF!,1)</f>
        <v>#REF!</v>
      </c>
    </row>
    <row r="7" spans="1:4" ht="15.5" x14ac:dyDescent="0.35">
      <c r="A7" t="s">
        <v>8353</v>
      </c>
      <c r="B7" s="19" t="e">
        <f>B5-B6</f>
        <v>#REF!</v>
      </c>
      <c r="C7" s="5" t="e">
        <f>C5-C6</f>
        <v>#REF!</v>
      </c>
    </row>
    <row r="8" spans="1:4" ht="15.5" x14ac:dyDescent="0.35">
      <c r="B8" s="18"/>
    </row>
    <row r="9" spans="1:4" x14ac:dyDescent="0.35">
      <c r="A9" t="s">
        <v>8348</v>
      </c>
      <c r="B9" s="5" t="e">
        <f>AVERAGE(#REF!)</f>
        <v>#REF!</v>
      </c>
      <c r="C9" s="5" t="e">
        <f>AVERAGE(#REF!)</f>
        <v>#REF!</v>
      </c>
      <c r="D9" s="5"/>
    </row>
    <row r="10" spans="1:4" x14ac:dyDescent="0.35">
      <c r="A10" t="s">
        <v>8349</v>
      </c>
      <c r="B10" s="5" t="e">
        <f>MEDIAN(#REF!)</f>
        <v>#REF!</v>
      </c>
      <c r="C10" s="5" t="e">
        <f>MEDIAN(#REF!)</f>
        <v>#REF!</v>
      </c>
      <c r="D10" s="5"/>
    </row>
    <row r="11" spans="1:4" x14ac:dyDescent="0.35">
      <c r="A11" t="s">
        <v>8350</v>
      </c>
      <c r="B11" s="7" t="e">
        <f>_xlfn.STDEV.P(#REF!)</f>
        <v>#REF!</v>
      </c>
      <c r="C11" s="7" t="e">
        <f>_xlfn.STDEV.P(#REF!)</f>
        <v>#REF!</v>
      </c>
    </row>
    <row r="12" spans="1:4" x14ac:dyDescent="0.35">
      <c r="A12" t="s">
        <v>8351</v>
      </c>
      <c r="B12" s="7" t="e">
        <f>_xlfn.QUARTILE.EXC(#REF!,3)</f>
        <v>#REF!</v>
      </c>
      <c r="C12" s="7" t="e">
        <f>_xlfn.QUARTILE.EXC(#REF!,3)</f>
        <v>#REF!</v>
      </c>
    </row>
    <row r="13" spans="1:4" x14ac:dyDescent="0.35">
      <c r="A13" t="s">
        <v>8352</v>
      </c>
      <c r="B13" s="7" t="e">
        <f>_xlfn.QUARTILE.EXC(#REF!,1)</f>
        <v>#REF!</v>
      </c>
      <c r="C13" s="7" t="e">
        <f>_xlfn.QUARTILE.EXC(#REF!,1)</f>
        <v>#REF!</v>
      </c>
    </row>
    <row r="14" spans="1:4" x14ac:dyDescent="0.35">
      <c r="A14" t="s">
        <v>8353</v>
      </c>
      <c r="B14" s="7" t="e">
        <f>B12-B13</f>
        <v>#REF!</v>
      </c>
      <c r="C14" s="7" t="e">
        <f>C12-C13</f>
        <v>#REF!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52A4E-A086-4EA4-A988-892EEC5FD37D}">
  <sheetPr codeName="Sheet9"/>
  <dimension ref="A1:F6"/>
  <sheetViews>
    <sheetView workbookViewId="0">
      <selection activeCell="F2" sqref="F2:F6"/>
    </sheetView>
  </sheetViews>
  <sheetFormatPr defaultRowHeight="14.5" x14ac:dyDescent="0.35"/>
  <cols>
    <col min="1" max="1" width="14.453125" customWidth="1"/>
    <col min="2" max="2" width="120" bestFit="1" customWidth="1"/>
    <col min="3" max="3" width="10.08984375" bestFit="1" customWidth="1"/>
    <col min="4" max="4" width="14.6328125" bestFit="1" customWidth="1"/>
    <col min="5" max="5" width="15.81640625" bestFit="1" customWidth="1"/>
    <col min="6" max="6" width="16.7265625" bestFit="1" customWidth="1"/>
  </cols>
  <sheetData>
    <row r="1" spans="1:6" x14ac:dyDescent="0.35">
      <c r="A1" t="s">
        <v>8338</v>
      </c>
      <c r="B1" t="s">
        <v>8339</v>
      </c>
      <c r="D1" t="s">
        <v>8341</v>
      </c>
      <c r="E1" t="s">
        <v>8342</v>
      </c>
      <c r="F1" t="s">
        <v>8343</v>
      </c>
    </row>
    <row r="2" spans="1:6" x14ac:dyDescent="0.35">
      <c r="A2" s="17" t="s">
        <v>8340</v>
      </c>
      <c r="B2" t="str">
        <f>VLOOKUP(A2, Kickstarter!B:C,2,FALSE)</f>
        <v>Help us get actor-writer Ian Bonar's debut play - a hilarious, heartbreaking story of grief and loss - to the 2016 Edinburgh Fringe.</v>
      </c>
      <c r="C2" s="5">
        <f>VLOOKUP(A2,Kickstarter!B:E, 3,FALSE)</f>
        <v>2000</v>
      </c>
      <c r="D2" s="5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35">
      <c r="A3" s="17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5">
        <f>VLOOKUP(A3,Kickstarter!B:E, 3,FALSE)</f>
        <v>2000</v>
      </c>
      <c r="D3" s="5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26" x14ac:dyDescent="0.35">
      <c r="A4" s="17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5">
        <f>VLOOKUP(A4,Kickstarter!B:E, 3,FALSE)</f>
        <v>1500</v>
      </c>
      <c r="D4" s="5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26" x14ac:dyDescent="0.35">
      <c r="A5" s="17" t="s">
        <v>3329</v>
      </c>
      <c r="B5" t="str">
        <f>VLOOKUP(A5, Kickstarter!B:C,2,FALSE)</f>
        <v>Jestia and Raedon is a brand new romantic comedy play going to the Edinburgh Fringe Festival this summer.</v>
      </c>
      <c r="C5" s="5">
        <f>VLOOKUP(A5,Kickstarter!B:E, 3,FALSE)</f>
        <v>1000</v>
      </c>
      <c r="D5" s="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ht="52" x14ac:dyDescent="0.35">
      <c r="A6" s="17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5">
        <f>VLOOKUP(A6,Kickstarter!B:E, 3,FALSE)</f>
        <v>4000</v>
      </c>
      <c r="D6" s="5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Outcomes Based on Goals</vt:lpstr>
      <vt:lpstr>Kickstarter</vt:lpstr>
      <vt:lpstr>Theater Outcomes by Launch Date</vt:lpstr>
      <vt:lpstr>Pivot table </vt:lpstr>
      <vt:lpstr>Subcategory Statistics</vt:lpstr>
      <vt:lpstr>Line Chart by year</vt:lpstr>
      <vt:lpstr>Descriptive Statistics</vt:lpstr>
      <vt:lpstr>Edinburgh Research</vt:lpstr>
      <vt:lpstr>Theater Outcomes VS. Launch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roth</cp:lastModifiedBy>
  <dcterms:created xsi:type="dcterms:W3CDTF">2017-04-20T15:17:24Z</dcterms:created>
  <dcterms:modified xsi:type="dcterms:W3CDTF">2022-01-04T17:53:43Z</dcterms:modified>
</cp:coreProperties>
</file>