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doan\Github\AuTuMN\autumn\xls\"/>
    </mc:Choice>
  </mc:AlternateContent>
  <bookViews>
    <workbookView xWindow="120" yWindow="615" windowWidth="16275" windowHeight="6300" tabRatio="807"/>
  </bookViews>
  <sheets>
    <sheet name="constants" sheetId="1" r:id="rId1"/>
    <sheet name="time_variants" sheetId="2" r:id="rId2"/>
    <sheet name="dropdown_lists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B33" i="1" l="1"/>
  <c r="B28" i="1"/>
  <c r="B23" i="1"/>
  <c r="T23" i="2" l="1"/>
  <c r="B9" i="1" l="1"/>
  <c r="T14" i="2" l="1"/>
  <c r="S14" i="2"/>
  <c r="R14" i="2"/>
  <c r="Q14" i="2"/>
  <c r="P14" i="2"/>
  <c r="O14" i="2"/>
  <c r="T24" i="2" l="1"/>
  <c r="AB24" i="2" s="1"/>
  <c r="AC25" i="2" l="1"/>
</calcChain>
</file>

<file path=xl/sharedStrings.xml><?xml version="1.0" encoding="utf-8"?>
<sst xmlns="http://schemas.openxmlformats.org/spreadsheetml/2006/main" count="123" uniqueCount="96">
  <si>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</si>
  <si>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</si>
  <si>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</si>
  <si>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</si>
  <si>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</si>
  <si>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</si>
  <si>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</si>
  <si>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</si>
  <si>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</si>
  <si>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</si>
  <si>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</si>
  <si>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</si>
  <si>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susceptible_fully</t>
  </si>
  <si>
    <t>scenario_3</t>
  </si>
  <si>
    <t>scenario_4</t>
  </si>
  <si>
    <t>scenario_5</t>
  </si>
  <si>
    <t>scenario_6</t>
  </si>
  <si>
    <t>scipy</t>
  </si>
  <si>
    <t>None</t>
  </si>
  <si>
    <t>explicit</t>
  </si>
  <si>
    <t>runge_kutta</t>
  </si>
  <si>
    <t>econ_cpi</t>
  </si>
  <si>
    <t>program_perc_treatment_success</t>
  </si>
  <si>
    <t>program_perc_treatment_death</t>
  </si>
  <si>
    <t>demo_household_size</t>
  </si>
  <si>
    <t>program_prop_child_reporting</t>
  </si>
  <si>
    <t>age_breakpoints</t>
  </si>
  <si>
    <t>scenario_7</t>
  </si>
  <si>
    <t>scenario_8</t>
  </si>
  <si>
    <t>program_number_tests_per_tb_presentation</t>
  </si>
  <si>
    <t>riskgroup_perc_diabetes</t>
  </si>
  <si>
    <t>riskgroup_perc_prison</t>
  </si>
  <si>
    <t>riskgroup_perc_urbanpoor</t>
  </si>
  <si>
    <t>riskgroup_perc_ruralpoor</t>
  </si>
  <si>
    <t>program_perc_detect</t>
  </si>
  <si>
    <t>scenario_9</t>
  </si>
  <si>
    <t>epi_rr_diabetes</t>
  </si>
  <si>
    <t>tb_timeperiod_ontreatment_mdr</t>
  </si>
  <si>
    <t>program_prop_shortcourse_mdr_relativeduration</t>
  </si>
  <si>
    <t>Proportional reduction in duration of MDR-TB treatment with short course treatment (also applies to duration of infectiousness)</t>
  </si>
  <si>
    <t>program_prop_treatment_success_shortcoursemdr</t>
  </si>
  <si>
    <t>Treatment success under shortcourse MDR-TB regimens</t>
  </si>
  <si>
    <t>start_mdr_introduce_time</t>
  </si>
  <si>
    <t>Calendar year that MDR-TB first begins to emerge</t>
  </si>
  <si>
    <t>end_mdr_introduce_time</t>
  </si>
  <si>
    <t>Calendar year that MDR-TB amplification reaches full parameter value</t>
  </si>
  <si>
    <t>plot_start_time</t>
  </si>
  <si>
    <t>riskgroup_multiplier_force_infection_ruralpoor</t>
  </si>
  <si>
    <t>riskgroup_multiplier_force_infection_prison</t>
  </si>
  <si>
    <t>program_prop_food_voucher_improvement</t>
  </si>
  <si>
    <t>riskgroup_perc_hiv</t>
  </si>
  <si>
    <t>program_prop_detection_from_ngo</t>
  </si>
  <si>
    <t>program_prop_detection_from_opendoors</t>
  </si>
  <si>
    <t>program_prop_ipt_from_opendoors</t>
  </si>
  <si>
    <t>program_prop_ipt_from_ngo</t>
  </si>
  <si>
    <t>int_perc_vaccination</t>
  </si>
  <si>
    <t>int_perc_xpert</t>
  </si>
  <si>
    <t>int_perc_xpertacf_prison</t>
  </si>
  <si>
    <t>int_perc_xpertacf_ruralpoor</t>
  </si>
  <si>
    <t>int_perc_cxrxpertacf_prison</t>
  </si>
  <si>
    <t>int_perc_cxrxpertacf_ruralpoor</t>
  </si>
  <si>
    <t>int_perc_shortcourse_mdr</t>
  </si>
  <si>
    <t>int_perc_ipt_age0to5</t>
  </si>
  <si>
    <t>int_perc_ipt_age5to15</t>
  </si>
  <si>
    <t>int_perc_awareness_raising</t>
  </si>
  <si>
    <t>int_perc_firstline_dst</t>
  </si>
  <si>
    <t>int_perc_improve_dst</t>
  </si>
  <si>
    <t>int_perc_food_voucher_ds</t>
  </si>
  <si>
    <t>int_perc_food_voucher_mdr</t>
  </si>
  <si>
    <t>int_perc_ngo_activities</t>
  </si>
  <si>
    <t>int_perc_opendoors_activities</t>
  </si>
  <si>
    <t>econ_unitcost_food_voucher_ds</t>
  </si>
  <si>
    <t>econ_inflectioncost_food_voucher_ds</t>
  </si>
  <si>
    <t>econ_startupcost_food_voucher_ds</t>
  </si>
  <si>
    <t>econ_startupduration_food_voucher_ds</t>
  </si>
  <si>
    <t>econ_saturation_food_voucher_ds</t>
  </si>
  <si>
    <t>econ_unitcost_food_voucher_mdr</t>
  </si>
  <si>
    <t>econ_inflectioncost_food_voucher_mdr</t>
  </si>
  <si>
    <t>econ_startupcost_food_voucher_mdr</t>
  </si>
  <si>
    <t>econ_startupduration_food_voucher_mdr</t>
  </si>
  <si>
    <t>econ_saturation_food_voucher_mdr</t>
  </si>
  <si>
    <t>int_prop_food_voucher_improvement</t>
  </si>
  <si>
    <t>Proportional reduction in adverse outcomes from the food voucher intervention</t>
  </si>
  <si>
    <t>econ_unitcost_improve_dst</t>
  </si>
  <si>
    <t>econ_inflectioncost_improve_dst</t>
  </si>
  <si>
    <t>econ_startupcost_improve_dst</t>
  </si>
  <si>
    <t>econ_startupduration_improve_dst</t>
  </si>
  <si>
    <t>econ_saturation_improve_dst</t>
  </si>
  <si>
    <t>Months of treatment x 4 weeks x 10 BNG per week x EUR exchange rate x treatment success rate</t>
  </si>
  <si>
    <t>Transportation of culture + cost per DST</t>
  </si>
  <si>
    <t>3 extra staff, 223 EUR per month salary, assuming 1 year to get everything up to speed</t>
  </si>
  <si>
    <t>econ_unitcost_shortcourse_mdr</t>
  </si>
  <si>
    <t>econ_inflectioncost_shortcourse_mdr</t>
  </si>
  <si>
    <t>econ_startupcost_shortcourse_mdr</t>
  </si>
  <si>
    <t>econ_startupduration_shortcourse_mdr</t>
  </si>
  <si>
    <t>econ_saturation_shortcourse_mdr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</si>
</sst>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5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Font="1" applyFill="1" applyBorder="1"/>
    <xf numFmtId="0" fontId="7" fillId="0" borderId="4" xfId="0" applyFont="1" applyFill="1" applyBorder="1"/>
    <xf numFmtId="2" fontId="7" fillId="0" borderId="4" xfId="0" applyNumberFormat="1" applyFont="1" applyFill="1" applyBorder="1"/>
    <xf numFmtId="0" fontId="8" fillId="0" borderId="3" xfId="0" applyFont="1" applyFill="1" applyBorder="1"/>
    <xf numFmtId="0" fontId="6" fillId="0" borderId="6" xfId="0" applyFont="1" applyFill="1" applyBorder="1"/>
    <xf numFmtId="0" fontId="6" fillId="0" borderId="0" xfId="0" applyFont="1" applyFill="1" applyBorder="1"/>
    <xf numFmtId="0" fontId="5" fillId="0" borderId="0" xfId="0" applyFont="1" applyFill="1"/>
    <xf numFmtId="0" fontId="9" fillId="0" borderId="0" xfId="0" applyFont="1" applyFill="1"/>
    <xf numFmtId="0" fontId="0" fillId="0" borderId="0" xfId="0" applyFont="1" applyFill="1"/>
    <xf numFmtId="0" fontId="7" fillId="0" borderId="7" xfId="0" applyFont="1" applyFill="1" applyBorder="1"/>
    <xf numFmtId="0" fontId="0" fillId="0" borderId="6" xfId="0" applyFont="1" applyFill="1" applyBorder="1"/>
    <xf numFmtId="0" fontId="5" fillId="0" borderId="0" xfId="0" applyFont="1" applyFill="1" applyAlignment="1">
      <alignment horizontal="center"/>
    </xf>
    <xf numFmtId="0" fontId="0" fillId="0" borderId="0" xfId="0" applyFill="1"/>
    <xf numFmtId="0" fontId="10" fillId="0" borderId="0" xfId="0" applyFont="1" applyFill="1" applyBorder="1" applyAlignment="1">
      <alignment vertical="center"/>
    </xf>
    <xf numFmtId="2" fontId="10" fillId="0" borderId="0" xfId="1" applyNumberFormat="1" applyFont="1" applyFill="1" applyBorder="1" applyProtection="1">
      <protection locked="0"/>
    </xf>
    <xf numFmtId="0" fontId="10" fillId="0" borderId="0" xfId="0" applyFont="1" applyFill="1"/>
    <xf numFmtId="0" fontId="10" fillId="0" borderId="0" xfId="2" applyFont="1" applyFill="1" applyBorder="1"/>
    <xf numFmtId="2" fontId="10" fillId="0" borderId="0" xfId="2" applyNumberFormat="1" applyFont="1" applyFill="1" applyBorder="1"/>
    <xf numFmtId="0" fontId="10" fillId="0" borderId="0" xfId="0" applyFont="1" applyFill="1" applyBorder="1"/>
    <xf numFmtId="165" fontId="10" fillId="0" borderId="0" xfId="664" applyNumberFormat="1" applyFont="1" applyFill="1" applyBorder="1"/>
    <xf numFmtId="1" fontId="10" fillId="0" borderId="0" xfId="0" applyNumberFormat="1" applyFont="1" applyFill="1" applyBorder="1"/>
    <xf numFmtId="2" fontId="10" fillId="0" borderId="0" xfId="0" applyNumberFormat="1" applyFont="1" applyFill="1" applyBorder="1"/>
    <xf numFmtId="0" fontId="0" fillId="0" borderId="0" xfId="0" applyFill="1" applyBorder="1"/>
    <xf numFmtId="0" fontId="0" fillId="0" borderId="0" xfId="0" applyFont="1" applyFill="1" applyAlignment="1">
      <alignment horizontal="center"/>
    </xf>
    <xf numFmtId="0" fontId="14" fillId="0" borderId="5" xfId="0" applyFont="1" applyFill="1" applyBorder="1"/>
    <xf numFmtId="0" fontId="14" fillId="0" borderId="3" xfId="0" applyFont="1" applyFill="1" applyBorder="1"/>
    <xf numFmtId="0" fontId="11" fillId="0" borderId="0" xfId="0" applyFont="1" applyFill="1"/>
    <xf numFmtId="0" fontId="12" fillId="0" borderId="0" xfId="0" applyFont="1" applyFill="1" applyBorder="1" applyAlignment="1">
      <alignment vertical="center"/>
    </xf>
    <xf numFmtId="2" fontId="12" fillId="0" borderId="0" xfId="1" applyNumberFormat="1" applyFont="1" applyFill="1" applyBorder="1" applyProtection="1">
      <protection locked="0"/>
    </xf>
    <xf numFmtId="0" fontId="12" fillId="0" borderId="0" xfId="0" applyFont="1" applyFill="1" applyBorder="1"/>
    <xf numFmtId="0" fontId="12" fillId="0" borderId="0" xfId="2" applyFont="1" applyFill="1" applyBorder="1"/>
    <xf numFmtId="2" fontId="12" fillId="0" borderId="0" xfId="2" applyNumberFormat="1" applyFont="1" applyFill="1" applyBorder="1"/>
    <xf numFmtId="0" fontId="13" fillId="0" borderId="0" xfId="0" applyFont="1" applyFill="1" applyBorder="1" applyAlignment="1">
      <alignment vertical="center"/>
    </xf>
    <xf numFmtId="1" fontId="13" fillId="0" borderId="0" xfId="1" applyNumberFormat="1" applyFont="1" applyFill="1" applyBorder="1" applyProtection="1">
      <protection locked="0"/>
    </xf>
    <xf numFmtId="0" fontId="13" fillId="0" borderId="0" xfId="0" applyFont="1" applyFill="1" applyBorder="1"/>
    <xf numFmtId="2" fontId="12" fillId="4" borderId="0" xfId="2" applyNumberFormat="1" applyFont="1" applyFill="1" applyBorder="1"/>
    <xf numFmtId="2" fontId="10" fillId="4" borderId="0" xfId="0" applyNumberFormat="1" applyFont="1" applyFill="1" applyBorder="1"/>
    <xf numFmtId="0" fontId="0" fillId="5" borderId="0" xfId="0" applyFill="1" applyBorder="1"/>
    <xf numFmtId="0" fontId="5" fillId="6" borderId="0" xfId="0" applyFont="1" applyFill="1"/>
    <xf numFmtId="0" fontId="5" fillId="6" borderId="0" xfId="0" applyFont="1" applyFill="1" applyAlignment="1">
      <alignment horizontal="center"/>
    </xf>
    <xf numFmtId="0" fontId="14" fillId="6" borderId="3" xfId="0" applyFont="1" applyFill="1" applyBorder="1"/>
    <xf numFmtId="2" fontId="10" fillId="5" borderId="0" xfId="0" applyNumberFormat="1" applyFont="1" applyFill="1" applyBorder="1"/>
    <xf numFmtId="165" fontId="0" fillId="0" borderId="0" xfId="664" applyNumberFormat="1" applyFont="1" applyFill="1" applyBorder="1" applyAlignment="1">
      <alignment horizontal="left" indent="7"/>
    </xf>
    <xf numFmtId="165" fontId="0" fillId="0" borderId="0" xfId="664" applyNumberFormat="1" applyFont="1" applyFill="1" applyBorder="1"/>
  </cellXfs>
  <cellStyles count="665">
    <cellStyle name="Comma" xfId="664" builtinId="3"/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defau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ants"/>
      <sheetName val="time_variants"/>
      <sheetName val="dropdown_list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42"/>
  <sheetViews>
    <sheetView tabSelected="1" topLeftCell="A22" zoomScale="115" zoomScaleNormal="115" workbookViewId="0">
      <selection activeCell="B46" sqref="B46"/>
    </sheetView>
  </sheetViews>
  <sheetFormatPr defaultColWidth="9.140625" defaultRowHeight="15" x14ac:dyDescent="0.25"/>
  <cols>
    <col min="1" max="1" width="51.5703125" style="19" customWidth="1"/>
    <col min="2" max="2" width="16.7109375" style="22" customWidth="1"/>
    <col min="3" max="5" width="9.140625" style="19"/>
    <col min="6" max="6" width="13.85546875" style="19" bestFit="1" customWidth="1"/>
    <col min="7" max="7" width="16.85546875" style="19" bestFit="1" customWidth="1"/>
    <col min="8" max="8" width="15.7109375" style="19" bestFit="1" customWidth="1"/>
    <col min="9" max="16384" width="9.140625" style="19"/>
  </cols>
  <sheetData>
    <row r="1" spans="1:7" s="2" customFormat="1" x14ac:dyDescent="0.3">
      <c r="A1" s="2" t="s">
        <v>0</v>
      </c>
      <c r="B1" s="3" t="s">
        <v>1</v>
      </c>
    </row>
    <row r="2" spans="1:7" s="16" customFormat="1" x14ac:dyDescent="0.3">
      <c r="A2" s="14" t="s">
        <v>2</v>
      </c>
      <c r="B2" s="15">
        <v>6.8</v>
      </c>
      <c r="F2" s="15"/>
      <c r="G2" s="15"/>
    </row>
    <row r="3" spans="1:7" s="16" customFormat="1" x14ac:dyDescent="0.3">
      <c r="A3" s="17" t="s">
        <v>11</v>
      </c>
      <c r="B3" s="18">
        <v>0.4</v>
      </c>
      <c r="F3" s="18"/>
      <c r="G3" s="18"/>
    </row>
    <row r="4" spans="1:7" s="16" customFormat="1" x14ac:dyDescent="0.3">
      <c r="A4" s="17" t="s">
        <v>25</v>
      </c>
      <c r="B4" s="18">
        <v>1</v>
      </c>
      <c r="F4" s="18"/>
      <c r="G4" s="18"/>
    </row>
    <row r="5" spans="1:7" s="16" customFormat="1" x14ac:dyDescent="0.3">
      <c r="A5" s="17" t="s">
        <v>26</v>
      </c>
      <c r="B5" s="18">
        <v>5</v>
      </c>
      <c r="C5" s="16">
        <v>15</v>
      </c>
      <c r="F5" s="18"/>
      <c r="G5" s="18"/>
    </row>
    <row r="6" spans="1:7" s="16" customFormat="1" x14ac:dyDescent="0.3">
      <c r="A6" s="19" t="s">
        <v>12</v>
      </c>
      <c r="B6" s="20">
        <v>12200000</v>
      </c>
      <c r="F6" s="21"/>
      <c r="G6" s="21"/>
    </row>
    <row r="7" spans="1:7" x14ac:dyDescent="0.3">
      <c r="A7" s="19" t="s">
        <v>24</v>
      </c>
      <c r="B7" s="37">
        <v>2.4</v>
      </c>
    </row>
    <row r="8" spans="1:7" x14ac:dyDescent="0.3">
      <c r="A8" s="17" t="s">
        <v>29</v>
      </c>
      <c r="B8" s="18">
        <v>1.5</v>
      </c>
    </row>
    <row r="9" spans="1:7" s="13" customFormat="1" x14ac:dyDescent="0.3">
      <c r="A9" s="28" t="s">
        <v>37</v>
      </c>
      <c r="B9" s="29">
        <f>20/12</f>
        <v>1.6666666666666667</v>
      </c>
      <c r="C9" s="29"/>
      <c r="D9" s="29"/>
      <c r="E9" s="30"/>
    </row>
    <row r="10" spans="1:7" s="13" customFormat="1" x14ac:dyDescent="0.3">
      <c r="A10" s="31" t="s">
        <v>38</v>
      </c>
      <c r="B10" s="36">
        <v>0.4</v>
      </c>
      <c r="C10" s="32"/>
      <c r="D10" s="32"/>
      <c r="E10" s="30" t="s">
        <v>39</v>
      </c>
    </row>
    <row r="11" spans="1:7" s="13" customFormat="1" x14ac:dyDescent="0.3">
      <c r="A11" s="31" t="s">
        <v>40</v>
      </c>
      <c r="B11" s="32">
        <v>0.86</v>
      </c>
      <c r="C11" s="32"/>
      <c r="D11" s="32"/>
      <c r="E11" s="30" t="s">
        <v>41</v>
      </c>
    </row>
    <row r="12" spans="1:7" x14ac:dyDescent="0.3">
      <c r="A12" s="33" t="s">
        <v>42</v>
      </c>
      <c r="B12" s="34">
        <v>1940</v>
      </c>
      <c r="C12" s="34"/>
      <c r="D12" s="34"/>
      <c r="E12" s="35" t="s">
        <v>43</v>
      </c>
    </row>
    <row r="13" spans="1:7" x14ac:dyDescent="0.3">
      <c r="A13" s="33" t="s">
        <v>44</v>
      </c>
      <c r="B13" s="34">
        <v>1950</v>
      </c>
      <c r="C13" s="34"/>
      <c r="D13" s="34"/>
      <c r="E13" s="35" t="s">
        <v>45</v>
      </c>
    </row>
    <row r="14" spans="1:7" x14ac:dyDescent="0.3">
      <c r="A14" s="35" t="s">
        <v>46</v>
      </c>
      <c r="B14" s="22">
        <v>1995</v>
      </c>
    </row>
    <row r="15" spans="1:7" x14ac:dyDescent="0.3">
      <c r="A15" s="30" t="s">
        <v>47</v>
      </c>
      <c r="B15" s="37">
        <v>11.5</v>
      </c>
    </row>
    <row r="16" spans="1:7" x14ac:dyDescent="0.3">
      <c r="A16" s="30" t="s">
        <v>48</v>
      </c>
      <c r="B16" s="37">
        <v>13</v>
      </c>
    </row>
    <row r="17" spans="1:5" x14ac:dyDescent="0.3">
      <c r="A17" s="31" t="s">
        <v>49</v>
      </c>
      <c r="B17" s="22">
        <v>0.5</v>
      </c>
    </row>
    <row r="18" spans="1:5" s="13" customFormat="1" x14ac:dyDescent="0.3">
      <c r="A18" s="28" t="s">
        <v>51</v>
      </c>
      <c r="B18" s="29">
        <v>0.25</v>
      </c>
      <c r="C18" s="29"/>
      <c r="D18" s="29"/>
      <c r="E18" s="30"/>
    </row>
    <row r="19" spans="1:5" s="13" customFormat="1" x14ac:dyDescent="0.3">
      <c r="A19" s="28" t="s">
        <v>54</v>
      </c>
      <c r="B19" s="29">
        <v>0.38</v>
      </c>
      <c r="C19" s="29"/>
      <c r="D19" s="29"/>
      <c r="E19" s="30"/>
    </row>
    <row r="20" spans="1:5" s="13" customFormat="1" x14ac:dyDescent="0.25">
      <c r="A20" s="28" t="s">
        <v>52</v>
      </c>
      <c r="B20" s="29">
        <v>0.05</v>
      </c>
      <c r="C20" s="29"/>
      <c r="D20" s="29"/>
      <c r="E20" s="30"/>
    </row>
    <row r="21" spans="1:5" s="13" customFormat="1" x14ac:dyDescent="0.25">
      <c r="A21" s="28" t="s">
        <v>53</v>
      </c>
      <c r="B21" s="29">
        <v>0.04</v>
      </c>
      <c r="C21" s="29"/>
      <c r="D21" s="29"/>
      <c r="E21" s="30"/>
    </row>
    <row r="22" spans="1:5" x14ac:dyDescent="0.25">
      <c r="A22" s="31" t="s">
        <v>81</v>
      </c>
      <c r="B22" s="32">
        <v>0.5</v>
      </c>
      <c r="C22" s="32"/>
      <c r="D22" s="32"/>
      <c r="E22" s="30" t="s">
        <v>82</v>
      </c>
    </row>
    <row r="23" spans="1:5" x14ac:dyDescent="0.25">
      <c r="A23" s="38" t="s">
        <v>71</v>
      </c>
      <c r="B23" s="42">
        <f>8.19*4*10*0.51*0.85</f>
        <v>142.0146</v>
      </c>
      <c r="E23" s="19" t="s">
        <v>88</v>
      </c>
    </row>
    <row r="24" spans="1:5" x14ac:dyDescent="0.25">
      <c r="A24" s="38" t="s">
        <v>72</v>
      </c>
      <c r="B24" s="42">
        <v>0</v>
      </c>
    </row>
    <row r="25" spans="1:5" x14ac:dyDescent="0.25">
      <c r="A25" s="38" t="s">
        <v>73</v>
      </c>
      <c r="B25" s="42">
        <v>0</v>
      </c>
    </row>
    <row r="26" spans="1:5" x14ac:dyDescent="0.25">
      <c r="A26" s="38" t="s">
        <v>74</v>
      </c>
      <c r="B26" s="42">
        <v>0</v>
      </c>
    </row>
    <row r="27" spans="1:5" x14ac:dyDescent="0.25">
      <c r="A27" s="38" t="s">
        <v>75</v>
      </c>
      <c r="B27" s="42">
        <v>1</v>
      </c>
    </row>
    <row r="28" spans="1:5" x14ac:dyDescent="0.25">
      <c r="A28" s="23" t="s">
        <v>76</v>
      </c>
      <c r="B28" s="22">
        <f>20*4*10*0.51*0.65</f>
        <v>265.2</v>
      </c>
      <c r="E28" s="19" t="s">
        <v>88</v>
      </c>
    </row>
    <row r="29" spans="1:5" x14ac:dyDescent="0.25">
      <c r="A29" s="23" t="s">
        <v>77</v>
      </c>
      <c r="B29" s="22">
        <v>0</v>
      </c>
    </row>
    <row r="30" spans="1:5" x14ac:dyDescent="0.25">
      <c r="A30" s="23" t="s">
        <v>78</v>
      </c>
      <c r="B30" s="22">
        <v>0</v>
      </c>
    </row>
    <row r="31" spans="1:5" x14ac:dyDescent="0.25">
      <c r="A31" s="23" t="s">
        <v>79</v>
      </c>
      <c r="B31" s="22">
        <v>0</v>
      </c>
    </row>
    <row r="32" spans="1:5" x14ac:dyDescent="0.25">
      <c r="A32" s="23" t="s">
        <v>80</v>
      </c>
      <c r="B32" s="22">
        <v>1</v>
      </c>
    </row>
    <row r="33" spans="1:5" customFormat="1" x14ac:dyDescent="0.25">
      <c r="A33" s="38" t="s">
        <v>83</v>
      </c>
      <c r="B33" s="38">
        <f>1.02+67.12</f>
        <v>68.14</v>
      </c>
      <c r="E33" t="s">
        <v>89</v>
      </c>
    </row>
    <row r="34" spans="1:5" customFormat="1" x14ac:dyDescent="0.25">
      <c r="A34" s="38" t="s">
        <v>84</v>
      </c>
      <c r="B34" s="38">
        <v>0</v>
      </c>
    </row>
    <row r="35" spans="1:5" customFormat="1" x14ac:dyDescent="0.25">
      <c r="A35" s="38" t="s">
        <v>85</v>
      </c>
      <c r="B35" s="38">
        <v>8028</v>
      </c>
      <c r="E35" t="s">
        <v>90</v>
      </c>
    </row>
    <row r="36" spans="1:5" customFormat="1" x14ac:dyDescent="0.25">
      <c r="A36" s="38" t="s">
        <v>86</v>
      </c>
      <c r="B36" s="38">
        <v>1</v>
      </c>
    </row>
    <row r="37" spans="1:5" customFormat="1" x14ac:dyDescent="0.25">
      <c r="A37" s="38" t="s">
        <v>87</v>
      </c>
      <c r="B37" s="38">
        <v>1</v>
      </c>
    </row>
    <row r="38" spans="1:5" x14ac:dyDescent="0.25">
      <c r="A38" s="23" t="s">
        <v>91</v>
      </c>
      <c r="B38" s="43">
        <v>5742.8999999999987</v>
      </c>
    </row>
    <row r="39" spans="1:5" x14ac:dyDescent="0.25">
      <c r="A39" s="23" t="s">
        <v>92</v>
      </c>
      <c r="B39" s="23">
        <v>0</v>
      </c>
    </row>
    <row r="40" spans="1:5" x14ac:dyDescent="0.25">
      <c r="A40" s="23" t="s">
        <v>93</v>
      </c>
      <c r="B40" s="44"/>
    </row>
    <row r="41" spans="1:5" x14ac:dyDescent="0.25">
      <c r="A41" s="23" t="s">
        <v>94</v>
      </c>
      <c r="B41" s="23"/>
    </row>
    <row r="42" spans="1:5" x14ac:dyDescent="0.25">
      <c r="A42" s="23" t="s">
        <v>95</v>
      </c>
      <c r="B42" s="23">
        <v>0.9</v>
      </c>
    </row>
  </sheetData>
  <dataValidations count="5">
    <dataValidation type="whole" allowBlank="1" showInputMessage="1" showErrorMessage="1" sqref="B6 F6:G6">
      <formula1>0</formula1>
      <formula2>10000000000</formula2>
    </dataValidation>
    <dataValidation type="decimal" allowBlank="1" showInputMessage="1" showErrorMessage="1" sqref="B2 F2:G2">
      <formula1>0</formula1>
      <formula2>1000</formula2>
    </dataValidation>
    <dataValidation type="decimal" allowBlank="1" showInputMessage="1" showErrorMessage="1" sqref="F3:G5 B3:B4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  <dataValidation type="decimal" allowBlank="1" showInputMessage="1" showErrorMessage="1" sqref="B12:D13">
      <formula1>-10000</formula1>
      <formula2>10000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C27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T22" sqref="T22"/>
    </sheetView>
  </sheetViews>
  <sheetFormatPr defaultColWidth="9.140625" defaultRowHeight="15" x14ac:dyDescent="0.25"/>
  <cols>
    <col min="1" max="1" width="57.7109375" style="4" customWidth="1"/>
    <col min="2" max="2" width="11" style="5" bestFit="1" customWidth="1"/>
    <col min="3" max="3" width="11" style="5" customWidth="1"/>
    <col min="4" max="4" width="11" style="6" customWidth="1"/>
    <col min="5" max="5" width="7.42578125" style="7" bestFit="1" customWidth="1"/>
    <col min="6" max="6" width="7.42578125" style="7" customWidth="1"/>
    <col min="7" max="8" width="7.28515625" style="7" customWidth="1"/>
    <col min="9" max="9" width="7.140625" style="7" customWidth="1"/>
    <col min="10" max="10" width="7.42578125" style="7" bestFit="1" customWidth="1"/>
    <col min="11" max="12" width="7.42578125" style="7" customWidth="1"/>
    <col min="13" max="13" width="7.5703125" style="7" customWidth="1"/>
    <col min="14" max="15" width="7" style="7" customWidth="1"/>
    <col min="16" max="16" width="8.85546875" style="7" customWidth="1"/>
    <col min="17" max="18" width="7.42578125" style="7" bestFit="1" customWidth="1"/>
    <col min="19" max="20" width="7.85546875" style="7" customWidth="1"/>
    <col min="21" max="21" width="14" style="7" customWidth="1"/>
    <col min="22" max="23" width="14.42578125" style="7" bestFit="1" customWidth="1"/>
    <col min="24" max="26" width="14.42578125" style="7" customWidth="1"/>
    <col min="27" max="29" width="15.42578125" style="7" bestFit="1" customWidth="1"/>
    <col min="30" max="16384" width="9.140625" style="7"/>
  </cols>
  <sheetData>
    <row r="1" spans="1:29" s="2" customFormat="1" x14ac:dyDescent="0.25">
      <c r="A1" s="25" t="s">
        <v>6</v>
      </c>
      <c r="B1" s="10" t="s">
        <v>5</v>
      </c>
      <c r="C1" s="10" t="s">
        <v>10</v>
      </c>
      <c r="D1" s="2">
        <v>1920</v>
      </c>
      <c r="E1" s="2">
        <v>1950</v>
      </c>
      <c r="F1" s="2">
        <v>1972</v>
      </c>
      <c r="G1" s="2">
        <v>1982</v>
      </c>
      <c r="H1" s="2">
        <v>1983</v>
      </c>
      <c r="I1" s="2">
        <v>1989</v>
      </c>
      <c r="J1" s="2">
        <v>1990</v>
      </c>
      <c r="K1" s="2">
        <v>1992</v>
      </c>
      <c r="L1" s="2">
        <v>1994</v>
      </c>
      <c r="M1" s="2">
        <v>2000</v>
      </c>
      <c r="N1" s="2">
        <v>2006</v>
      </c>
      <c r="O1" s="2">
        <v>2010</v>
      </c>
      <c r="P1" s="2">
        <v>2011</v>
      </c>
      <c r="Q1" s="2">
        <v>2012</v>
      </c>
      <c r="R1" s="2">
        <v>2013</v>
      </c>
      <c r="S1" s="2">
        <v>2014</v>
      </c>
      <c r="T1" s="2">
        <v>2015</v>
      </c>
      <c r="U1" s="2" t="s">
        <v>8</v>
      </c>
      <c r="V1" s="2" t="s">
        <v>9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27</v>
      </c>
      <c r="AB1" s="2" t="s">
        <v>28</v>
      </c>
      <c r="AC1" s="2" t="s">
        <v>35</v>
      </c>
    </row>
    <row r="2" spans="1:29" s="9" customFormat="1" x14ac:dyDescent="0.25">
      <c r="A2" s="26" t="s">
        <v>55</v>
      </c>
      <c r="B2" s="11" t="s">
        <v>3</v>
      </c>
      <c r="C2" s="11">
        <v>0.1</v>
      </c>
      <c r="D2" s="1"/>
      <c r="U2" s="24"/>
      <c r="AA2" s="24"/>
    </row>
    <row r="3" spans="1:29" x14ac:dyDescent="0.25">
      <c r="A3" s="26" t="s">
        <v>22</v>
      </c>
      <c r="B3" s="5" t="s">
        <v>3</v>
      </c>
      <c r="C3" s="5">
        <v>0.2</v>
      </c>
      <c r="M3" s="8"/>
      <c r="N3" s="8"/>
      <c r="O3" s="8"/>
      <c r="P3" s="8"/>
      <c r="Q3" s="8">
        <v>93</v>
      </c>
      <c r="R3" s="8">
        <v>85</v>
      </c>
    </row>
    <row r="4" spans="1:29" x14ac:dyDescent="0.25">
      <c r="A4" s="26" t="s">
        <v>23</v>
      </c>
      <c r="B4" s="5" t="s">
        <v>3</v>
      </c>
      <c r="C4" s="5">
        <v>0.2</v>
      </c>
      <c r="M4" s="9"/>
      <c r="N4" s="8"/>
      <c r="O4" s="9"/>
      <c r="P4" s="9"/>
      <c r="Q4" s="9"/>
      <c r="R4" s="9"/>
      <c r="S4" s="9"/>
      <c r="T4" s="9"/>
    </row>
    <row r="5" spans="1:29" s="9" customFormat="1" x14ac:dyDescent="0.25">
      <c r="A5" s="26" t="s">
        <v>56</v>
      </c>
      <c r="B5" s="11" t="s">
        <v>4</v>
      </c>
      <c r="C5" s="11"/>
      <c r="D5" s="1"/>
      <c r="T5" s="9">
        <v>0</v>
      </c>
      <c r="U5" s="24"/>
      <c r="V5" s="24"/>
    </row>
    <row r="6" spans="1:29" x14ac:dyDescent="0.25">
      <c r="A6" s="26" t="s">
        <v>57</v>
      </c>
      <c r="B6" s="5" t="s">
        <v>4</v>
      </c>
      <c r="T6" s="7">
        <v>0</v>
      </c>
      <c r="V6" s="12"/>
      <c r="W6" s="12"/>
      <c r="X6" s="12"/>
    </row>
    <row r="7" spans="1:29" x14ac:dyDescent="0.25">
      <c r="A7" s="26" t="s">
        <v>58</v>
      </c>
      <c r="B7" s="5" t="s">
        <v>4</v>
      </c>
      <c r="T7" s="7">
        <v>0</v>
      </c>
      <c r="V7" s="12"/>
      <c r="W7" s="12"/>
      <c r="X7" s="12"/>
    </row>
    <row r="8" spans="1:29" x14ac:dyDescent="0.25">
      <c r="A8" s="26" t="s">
        <v>59</v>
      </c>
      <c r="B8" s="5" t="s">
        <v>4</v>
      </c>
      <c r="T8" s="7">
        <v>0</v>
      </c>
      <c r="V8" s="12"/>
      <c r="W8" s="12"/>
      <c r="X8" s="12"/>
      <c r="Y8" s="12"/>
      <c r="Z8" s="12"/>
    </row>
    <row r="9" spans="1:29" x14ac:dyDescent="0.25">
      <c r="A9" s="26" t="s">
        <v>60</v>
      </c>
      <c r="B9" s="5" t="s">
        <v>4</v>
      </c>
      <c r="T9" s="7">
        <v>0</v>
      </c>
      <c r="V9" s="12"/>
      <c r="W9" s="12"/>
      <c r="X9" s="12"/>
      <c r="Y9" s="12"/>
      <c r="Z9" s="12"/>
    </row>
    <row r="10" spans="1:29" x14ac:dyDescent="0.25">
      <c r="A10" s="26" t="s">
        <v>61</v>
      </c>
      <c r="B10" s="5" t="s">
        <v>4</v>
      </c>
      <c r="T10" s="7">
        <v>0</v>
      </c>
      <c r="V10" s="12"/>
      <c r="W10" s="12">
        <v>50</v>
      </c>
      <c r="X10" s="12"/>
    </row>
    <row r="11" spans="1:29" x14ac:dyDescent="0.25">
      <c r="A11" s="26" t="s">
        <v>62</v>
      </c>
      <c r="B11" s="5" t="s">
        <v>4</v>
      </c>
      <c r="O11" s="7">
        <v>0</v>
      </c>
      <c r="P11" s="7">
        <v>10</v>
      </c>
      <c r="V11" s="12"/>
      <c r="W11" s="12"/>
      <c r="X11" s="12"/>
    </row>
    <row r="12" spans="1:29" x14ac:dyDescent="0.25">
      <c r="A12" s="26" t="s">
        <v>63</v>
      </c>
      <c r="B12" s="5" t="s">
        <v>4</v>
      </c>
      <c r="O12" s="7">
        <v>0</v>
      </c>
      <c r="P12" s="7">
        <v>10</v>
      </c>
      <c r="V12" s="12"/>
      <c r="W12" s="12"/>
      <c r="X12" s="12"/>
      <c r="Y12" s="12"/>
    </row>
    <row r="13" spans="1:29" x14ac:dyDescent="0.25">
      <c r="A13" s="26" t="s">
        <v>64</v>
      </c>
      <c r="B13" s="5" t="s">
        <v>4</v>
      </c>
      <c r="T13" s="7">
        <v>0</v>
      </c>
      <c r="V13" s="12"/>
      <c r="W13" s="12"/>
      <c r="X13" s="12"/>
      <c r="Z13" s="12"/>
      <c r="AA13" s="12"/>
    </row>
    <row r="14" spans="1:29" x14ac:dyDescent="0.25">
      <c r="A14" s="26" t="s">
        <v>65</v>
      </c>
      <c r="B14" s="5" t="s">
        <v>4</v>
      </c>
      <c r="C14" s="5">
        <v>0.5</v>
      </c>
      <c r="D14" s="27"/>
      <c r="E14" s="27"/>
      <c r="F14" s="27"/>
      <c r="G14" s="27"/>
      <c r="H14" s="27"/>
      <c r="I14" s="7">
        <v>0</v>
      </c>
      <c r="J14" s="7">
        <v>5</v>
      </c>
      <c r="O14" s="7">
        <f>80*(1174/2649)</f>
        <v>35.454888637221593</v>
      </c>
      <c r="P14" s="7">
        <f>80*(1077/2407)</f>
        <v>35.795596177814708</v>
      </c>
      <c r="Q14" s="7">
        <f>80*(1094/2280)</f>
        <v>38.385964912280699</v>
      </c>
      <c r="R14" s="7">
        <f>80*(961/1932)</f>
        <v>39.792960662525878</v>
      </c>
      <c r="S14" s="7">
        <f>80*(891/1872)</f>
        <v>38.076923076923073</v>
      </c>
      <c r="T14" s="7">
        <f>80*782/1660</f>
        <v>37.686746987951807</v>
      </c>
    </row>
    <row r="15" spans="1:29" x14ac:dyDescent="0.25">
      <c r="A15" s="41" t="s">
        <v>66</v>
      </c>
      <c r="B15" s="5" t="s">
        <v>3</v>
      </c>
      <c r="T15" s="39">
        <v>80</v>
      </c>
      <c r="V15" s="40">
        <v>100</v>
      </c>
      <c r="W15" s="12"/>
      <c r="X15" s="12"/>
      <c r="Z15" s="12"/>
      <c r="AA15" s="12"/>
    </row>
    <row r="16" spans="1:29" x14ac:dyDescent="0.25">
      <c r="A16" s="41" t="s">
        <v>67</v>
      </c>
      <c r="B16" s="5" t="s">
        <v>3</v>
      </c>
      <c r="O16" s="39">
        <v>15</v>
      </c>
      <c r="U16" s="39">
        <v>100</v>
      </c>
      <c r="V16" s="12"/>
      <c r="W16" s="12"/>
      <c r="X16" s="12"/>
      <c r="Z16" s="12"/>
      <c r="AA16" s="12"/>
    </row>
    <row r="17" spans="1:29" x14ac:dyDescent="0.25">
      <c r="A17" s="41" t="s">
        <v>68</v>
      </c>
      <c r="B17" s="5" t="s">
        <v>3</v>
      </c>
      <c r="O17" s="39">
        <v>100</v>
      </c>
      <c r="U17" s="39">
        <v>100</v>
      </c>
      <c r="V17" s="12"/>
      <c r="W17" s="12"/>
      <c r="X17" s="12"/>
      <c r="Z17" s="12"/>
      <c r="AA17" s="12"/>
    </row>
    <row r="18" spans="1:29" x14ac:dyDescent="0.25">
      <c r="A18" s="26" t="s">
        <v>69</v>
      </c>
      <c r="B18" s="5" t="s">
        <v>4</v>
      </c>
      <c r="D18" s="6">
        <v>100</v>
      </c>
      <c r="T18" s="7">
        <v>100</v>
      </c>
      <c r="V18" s="12"/>
      <c r="W18" s="12"/>
      <c r="X18" s="12">
        <v>0</v>
      </c>
      <c r="Z18" s="12">
        <v>0</v>
      </c>
      <c r="AA18" s="12"/>
    </row>
    <row r="19" spans="1:29" x14ac:dyDescent="0.25">
      <c r="A19" s="26" t="s">
        <v>70</v>
      </c>
      <c r="B19" s="5" t="s">
        <v>4</v>
      </c>
      <c r="D19" s="6">
        <v>100</v>
      </c>
      <c r="T19" s="7">
        <v>100</v>
      </c>
      <c r="V19" s="12"/>
      <c r="W19" s="12"/>
      <c r="X19" s="12"/>
      <c r="Y19" s="7">
        <v>0</v>
      </c>
      <c r="Z19" s="12">
        <v>0</v>
      </c>
      <c r="AA19" s="12"/>
    </row>
    <row r="20" spans="1:29" x14ac:dyDescent="0.25">
      <c r="A20" s="26" t="s">
        <v>21</v>
      </c>
      <c r="B20" s="5" t="s">
        <v>4</v>
      </c>
      <c r="D20" s="6">
        <v>1</v>
      </c>
      <c r="E20" s="13">
        <v>1</v>
      </c>
      <c r="F20" s="13">
        <v>2.4974653103104298</v>
      </c>
      <c r="G20" s="13">
        <v>9.3018160392078606</v>
      </c>
      <c r="H20" s="13">
        <v>10.2347283365258</v>
      </c>
      <c r="I20" s="13">
        <v>25.481798063623799</v>
      </c>
      <c r="J20" s="13">
        <v>28.584806362378998</v>
      </c>
      <c r="K20" s="13">
        <v>37.0398409405256</v>
      </c>
      <c r="L20" s="13">
        <v>43.633070539419101</v>
      </c>
      <c r="M20" s="13">
        <v>63.651452282157699</v>
      </c>
      <c r="N20" s="13">
        <v>82.987551867219906</v>
      </c>
      <c r="O20" s="13">
        <v>100</v>
      </c>
      <c r="P20" s="13">
        <v>104.647302904564</v>
      </c>
      <c r="Q20" s="13">
        <v>107.966804979253</v>
      </c>
      <c r="R20" s="13">
        <v>111.203319502075</v>
      </c>
      <c r="S20" s="13">
        <v>115.767634854772</v>
      </c>
      <c r="T20" s="13">
        <v>117.42738589211601</v>
      </c>
    </row>
    <row r="21" spans="1:29" x14ac:dyDescent="0.25">
      <c r="A21" s="26" t="s">
        <v>50</v>
      </c>
      <c r="B21" s="5" t="s">
        <v>3</v>
      </c>
      <c r="I21" s="7">
        <v>1</v>
      </c>
    </row>
    <row r="22" spans="1:29" x14ac:dyDescent="0.25">
      <c r="A22" s="26" t="s">
        <v>30</v>
      </c>
      <c r="B22" s="5" t="s">
        <v>3</v>
      </c>
      <c r="I22" s="7">
        <v>1</v>
      </c>
      <c r="N22" s="7">
        <v>5.4</v>
      </c>
      <c r="Q22" s="7">
        <v>6</v>
      </c>
      <c r="R22" s="7">
        <v>7.63</v>
      </c>
      <c r="T22" s="7">
        <v>8.4</v>
      </c>
    </row>
    <row r="23" spans="1:29" x14ac:dyDescent="0.25">
      <c r="A23" s="26" t="s">
        <v>31</v>
      </c>
      <c r="B23" s="5" t="s">
        <v>4</v>
      </c>
      <c r="M23" s="7">
        <v>0.1</v>
      </c>
      <c r="T23" s="7">
        <f>100*9028/7265000</f>
        <v>0.12426703372333103</v>
      </c>
    </row>
    <row r="24" spans="1:29" x14ac:dyDescent="0.25">
      <c r="A24" s="26" t="s">
        <v>32</v>
      </c>
      <c r="B24" s="5" t="s">
        <v>4</v>
      </c>
      <c r="T24" s="7">
        <f>4.5/98 * 100</f>
        <v>4.591836734693878</v>
      </c>
      <c r="AA24" s="12">
        <v>2.2999999999999998</v>
      </c>
      <c r="AB24" s="7">
        <f>T24/2</f>
        <v>2.295918367346939</v>
      </c>
    </row>
    <row r="25" spans="1:29" x14ac:dyDescent="0.25">
      <c r="A25" s="26" t="s">
        <v>33</v>
      </c>
      <c r="B25" s="5" t="s">
        <v>4</v>
      </c>
      <c r="E25" s="7">
        <v>2</v>
      </c>
      <c r="T25" s="7">
        <v>4.5</v>
      </c>
      <c r="AA25" s="12">
        <v>5.0999999999999996</v>
      </c>
      <c r="AC25" s="7">
        <f>T25/2</f>
        <v>2.25</v>
      </c>
    </row>
    <row r="26" spans="1:29" x14ac:dyDescent="0.25">
      <c r="A26" s="26" t="s">
        <v>34</v>
      </c>
      <c r="B26" s="5" t="s">
        <v>3</v>
      </c>
      <c r="C26" s="5">
        <v>0.3</v>
      </c>
      <c r="L26" s="7">
        <v>67</v>
      </c>
    </row>
    <row r="27" spans="1:29" x14ac:dyDescent="0.25">
      <c r="A27" s="26" t="s">
        <v>36</v>
      </c>
      <c r="B27" s="5" t="s">
        <v>3</v>
      </c>
      <c r="D27" s="6">
        <v>1</v>
      </c>
      <c r="F27" s="7">
        <v>1</v>
      </c>
      <c r="G27" s="7">
        <v>1</v>
      </c>
      <c r="H27" s="7">
        <v>3.11</v>
      </c>
      <c r="S27" s="7">
        <v>3.11</v>
      </c>
      <c r="V27" s="12"/>
      <c r="W27" s="12"/>
      <c r="X27" s="12"/>
      <c r="Y27" s="12"/>
      <c r="Z27" s="12"/>
      <c r="AA27" s="12"/>
    </row>
  </sheetData>
  <dataValidations xWindow="382" yWindow="552" count="4">
    <dataValidation type="decimal" allowBlank="1" showInputMessage="1" showErrorMessage="1" sqref="V5 U5">
      <formula1>0</formula1>
      <formula2>100000000000000000000</formula2>
    </dataValidation>
    <dataValidation allowBlank="1" showErrorMessage="1" sqref="C1"/>
    <dataValidation type="decimal" allowBlank="1" showInputMessage="1" showErrorMessage="1" sqref="D14:H14 E2:T5 U3:U4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2">
        <x14:dataValidation type="list" allowBlank="1" showInputMessage="1" showErrorMessage="1">
          <x14:formula1>
            <xm:f>dropdown_lists!$A$2:$A$4</xm:f>
          </x14:formula1>
          <xm:sqref>B2:B5</xm:sqref>
        </x14:dataValidation>
        <x14:dataValidation type="list" allowBlank="1" showInputMessage="1" showErrorMessage="1">
          <x14:formula1>
            <xm:f>[1]dropdown_lists!#REF!</xm:f>
          </x14:formula1>
          <xm:sqref>B14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3">
      <c r="A2" t="s">
        <v>3</v>
      </c>
      <c r="B2" t="b">
        <v>1</v>
      </c>
      <c r="C2" t="s">
        <v>17</v>
      </c>
      <c r="D2" t="s">
        <v>18</v>
      </c>
    </row>
    <row r="3" spans="1:4" x14ac:dyDescent="0.3">
      <c r="A3" t="s">
        <v>4</v>
      </c>
      <c r="B3" t="b">
        <v>0</v>
      </c>
      <c r="C3" t="s">
        <v>19</v>
      </c>
    </row>
    <row r="4" spans="1:4" x14ac:dyDescent="0.3">
      <c r="A4" t="s">
        <v>7</v>
      </c>
      <c r="C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Tan Doan</cp:lastModifiedBy>
  <cp:lastPrinted>2017-04-23T23:20:02Z</cp:lastPrinted>
  <dcterms:created xsi:type="dcterms:W3CDTF">2015-10-21T04:45:12Z</dcterms:created>
  <dcterms:modified xsi:type="dcterms:W3CDTF">2017-05-02T07:00:31Z</dcterms:modified>
</cp:coreProperties>
</file>