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autumn\xls\"/>
    </mc:Choice>
  </mc:AlternateContent>
  <bookViews>
    <workbookView xWindow="0" yWindow="0" windowWidth="15120" windowHeight="5772"/>
  </bookViews>
  <sheets>
    <sheet name="constants" sheetId="1" r:id="rId1"/>
    <sheet name="time_variants" sheetId="2" r:id="rId2"/>
    <sheet name="dropdown_lists" sheetId="3" r:id="rId3"/>
  </sheets>
  <calcPr calcId="171027"/>
</workbook>
</file>

<file path=xl/calcChain.xml><?xml version="1.0" encoding="utf-8"?>
<calcChain xmlns="http://schemas.openxmlformats.org/spreadsheetml/2006/main">
  <c r="P7" i="2" l="1"/>
  <c r="O7" i="2"/>
  <c r="N7" i="2"/>
  <c r="M7" i="2"/>
  <c r="L7" i="2"/>
  <c r="K7" i="2"/>
  <c r="J7" i="2"/>
  <c r="B40" i="1"/>
  <c r="B35" i="1"/>
  <c r="B13" i="1"/>
</calcChain>
</file>

<file path=xl/sharedStrings.xml><?xml version="1.0" encoding="utf-8"?>
<sst xmlns="http://schemas.openxmlformats.org/spreadsheetml/2006/main" count="111" uniqueCount="95">
  <si>
    <t>parameter</t>
  </si>
  <si>
    <t>value</t>
  </si>
  <si>
    <t>tb_n_contact</t>
  </si>
  <si>
    <t>active</t>
  </si>
  <si>
    <t>start_time</t>
  </si>
  <si>
    <t>early_time</t>
  </si>
  <si>
    <t>tb_perc_mdr_prevalence</t>
  </si>
  <si>
    <t>program_prop_death_reporting</t>
  </si>
  <si>
    <t>age_breakpoints</t>
  </si>
  <si>
    <t>susceptible_fully</t>
  </si>
  <si>
    <t>target_population</t>
  </si>
  <si>
    <t>demo_household_size</t>
  </si>
  <si>
    <t>program_number_tests_per_tb_presentation</t>
  </si>
  <si>
    <t>tb_timeperiod_ontreatment_mdr</t>
  </si>
  <si>
    <t>int_timeperiod_shortcourse_mdr</t>
  </si>
  <si>
    <t>program_prop_treatment_success_shortcoursemdr</t>
  </si>
  <si>
    <t>Treatment success under shortcourse MDR-TB regimens</t>
  </si>
  <si>
    <t>mdr_introduce_time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</si>
  <si>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</si>
  <si>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</si>
  <si>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</si>
  <si>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</si>
  <si>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prop_mix_ruralpoor_from_ruralpoor</t>
  </si>
  <si>
    <t>prop_mix_ruralpoor_from_diabetes</t>
  </si>
  <si>
    <t>prop_mix_prison_from_diabetes</t>
  </si>
  <si>
    <t>int_prop_detection_ngo_ruralpoor</t>
  </si>
  <si>
    <t>int_prop_detection_dots_contributor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</si>
  <si>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</si>
  <si>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</si>
  <si>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</si>
  <si>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</si>
  <si>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</si>
  <si>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</si>
  <si>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</si>
  <si>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</si>
  <si>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</si>
  <si>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</si>
  <si>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</si>
  <si>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econ_unitcost_firstline_dst</t>
  </si>
  <si>
    <t>Transportation of culture + cost per DST</t>
  </si>
  <si>
    <t>econ_inflectioncost_firstline_dst</t>
  </si>
  <si>
    <t>econ_startupcost_firstline_dst</t>
  </si>
  <si>
    <t>3 extra staff, 223 EUR per month salary, assuming 1 year to get everything up to speed</t>
  </si>
  <si>
    <t>econ_startupduration_firstline_dst</t>
  </si>
  <si>
    <t>econ_saturation_firstline_dst</t>
  </si>
  <si>
    <t>econ_unitcost_shortcourse_mdr</t>
  </si>
  <si>
    <t>econ_startupcost_shortcourse_mdr</t>
  </si>
  <si>
    <t>econ_startupduration_shortcourse_mdr</t>
  </si>
  <si>
    <t>econ_saturation_shortcourse_mdr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</si>
  <si>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</si>
  <si>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</si>
  <si>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</si>
  <si>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</si>
  <si>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</si>
  <si>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</si>
  <si>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</si>
  <si>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</si>
  <si>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</si>
  <si>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</si>
  <si>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tb_multiplier_treated_protection</t>
  </si>
  <si>
    <t>tb_prop_casefatality_untreated_smearpos</t>
  </si>
  <si>
    <t>tb_timeperiod_activeuntreated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</si>
  <si>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</si>
  <si>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</si>
  <si>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</si>
  <si>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</si>
  <si>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</si>
  <si>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</si>
  <si>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</si>
  <si>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</si>
  <si>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</si>
  <si>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</si>
  <si>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</si>
  <si>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int_perc_shortcourse_mdr</t>
  </si>
  <si>
    <t>no</t>
  </si>
  <si>
    <t>int_perc_ipt_age0to5</t>
  </si>
  <si>
    <t>int_perc_ipt_age5to15</t>
  </si>
  <si>
    <t>int_perc_treatment_support_relative_ds</t>
  </si>
  <si>
    <t>int_perc_treatment_support_relative_mdr</t>
  </si>
  <si>
    <t>int_perc_firstline_dst</t>
  </si>
  <si>
    <t>int_perc_dots_groupcontributor</t>
  </si>
  <si>
    <t>int_perc_dots_contributor</t>
  </si>
  <si>
    <t>int_perc_ambulatorycare_smearneg</t>
  </si>
  <si>
    <t>int_perc_ambulatorycare_extrapul</t>
  </si>
  <si>
    <t>econ_cpi</t>
  </si>
  <si>
    <t>riskgroup_perc_diabetes</t>
  </si>
  <si>
    <t>riskgroup_perc_prison</t>
  </si>
  <si>
    <t>riskgroup_perc_ruralpoor</t>
  </si>
  <si>
    <t>program_perc_detect</t>
  </si>
  <si>
    <t>yes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</si>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</sst>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6" fillId="0" borderId="3" xfId="662" applyFont="1" applyBorder="1"/>
    <xf numFmtId="2" fontId="6" fillId="0" borderId="3" xfId="662" applyNumberFormat="1" applyFont="1" applyBorder="1"/>
    <xf numFmtId="0" fontId="7" fillId="0" borderId="2" xfId="662" applyFont="1" applyBorder="1"/>
    <xf numFmtId="0" fontId="5" fillId="0" borderId="5" xfId="662" applyFont="1" applyBorder="1"/>
    <xf numFmtId="0" fontId="5" fillId="0" borderId="0" xfId="662" applyFont="1"/>
    <xf numFmtId="0" fontId="8" fillId="0" borderId="0" xfId="662" applyFont="1"/>
    <xf numFmtId="0" fontId="6" fillId="0" borderId="6" xfId="662" applyFont="1" applyBorder="1"/>
    <xf numFmtId="0" fontId="9" fillId="0" borderId="0" xfId="662" applyFont="1" applyAlignment="1">
      <alignment vertical="center"/>
    </xf>
    <xf numFmtId="2" fontId="9" fillId="0" borderId="0" xfId="1" applyNumberFormat="1" applyFont="1" applyProtection="1">
      <protection locked="0"/>
    </xf>
    <xf numFmtId="0" fontId="9" fillId="0" borderId="0" xfId="2" applyFont="1"/>
    <xf numFmtId="2" fontId="9" fillId="0" borderId="0" xfId="2" applyNumberFormat="1" applyFont="1"/>
    <xf numFmtId="0" fontId="9" fillId="0" borderId="0" xfId="662" applyFont="1"/>
    <xf numFmtId="1" fontId="9" fillId="0" borderId="0" xfId="662" applyNumberFormat="1" applyFont="1"/>
    <xf numFmtId="2" fontId="9" fillId="0" borderId="0" xfId="662" applyNumberFormat="1" applyFont="1"/>
    <xf numFmtId="0" fontId="11" fillId="0" borderId="4" xfId="662" applyFont="1" applyBorder="1"/>
    <xf numFmtId="0" fontId="11" fillId="0" borderId="2" xfId="662" applyFont="1" applyBorder="1"/>
    <xf numFmtId="0" fontId="10" fillId="0" borderId="0" xfId="662" applyFont="1"/>
    <xf numFmtId="164" fontId="9" fillId="0" borderId="0" xfId="661" applyNumberFormat="1" applyFont="1" applyAlignment="1">
      <alignment horizontal="right"/>
    </xf>
    <xf numFmtId="1" fontId="9" fillId="0" borderId="0" xfId="1" applyNumberFormat="1" applyFont="1" applyProtection="1">
      <protection locked="0"/>
    </xf>
    <xf numFmtId="0" fontId="9" fillId="0" borderId="0" xfId="661" applyFont="1"/>
    <xf numFmtId="2" fontId="9" fillId="0" borderId="0" xfId="661" applyNumberFormat="1" applyFont="1" applyAlignment="1">
      <alignment horizontal="left" indent="7"/>
    </xf>
    <xf numFmtId="0" fontId="6" fillId="0" borderId="0" xfId="662" applyFont="1"/>
    <xf numFmtId="0" fontId="4" fillId="0" borderId="0" xfId="662" applyFont="1"/>
    <xf numFmtId="0" fontId="4" fillId="0" borderId="0" xfId="662" applyFont="1" applyAlignment="1">
      <alignment horizontal="center"/>
    </xf>
    <xf numFmtId="0" fontId="2" fillId="0" borderId="0" xfId="241"/>
  </cellXfs>
  <cellStyles count="663">
    <cellStyle name="Comma 2" xfId="614"/>
    <cellStyle name="Comma 2 2" xfId="626"/>
    <cellStyle name="Input 2" xfId="378"/>
    <cellStyle name="Normal" xfId="0" builtinId="0"/>
    <cellStyle name="Normal 10" xfId="545"/>
    <cellStyle name="Normal 2" xfId="449"/>
    <cellStyle name="Normal 2 2" xfId="439"/>
    <cellStyle name="Normal 3" xfId="448"/>
    <cellStyle name="Normal 3 2" xfId="500"/>
    <cellStyle name="Normal 4" xfId="451"/>
    <cellStyle name="Normal 4 2" xfId="81"/>
    <cellStyle name="Normal 5" xfId="450"/>
    <cellStyle name="Normal 5 2" xfId="242"/>
    <cellStyle name="Normal 6" xfId="453"/>
    <cellStyle name="Normal 6 10" xfId="41"/>
    <cellStyle name="Normal 6 10 2" xfId="121"/>
    <cellStyle name="Normal 6 10 2 2" xfId="168"/>
    <cellStyle name="Normal 6 10 2 3" xfId="167"/>
    <cellStyle name="Normal 6 10 3" xfId="118"/>
    <cellStyle name="Normal 6 10 4" xfId="117"/>
    <cellStyle name="Normal 6 11" xfId="40"/>
    <cellStyle name="Normal 6 11 2" xfId="251"/>
    <cellStyle name="Normal 6 11 2 2" xfId="421"/>
    <cellStyle name="Normal 6 11 2 3" xfId="422"/>
    <cellStyle name="Normal 6 11 3" xfId="252"/>
    <cellStyle name="Normal 6 11 4" xfId="250"/>
    <cellStyle name="Normal 6 12" xfId="43"/>
    <cellStyle name="Normal 6 12 2" xfId="227"/>
    <cellStyle name="Normal 6 12 2 2" xfId="181"/>
    <cellStyle name="Normal 6 12 2 3" xfId="180"/>
    <cellStyle name="Normal 6 12 3" xfId="226"/>
    <cellStyle name="Normal 6 12 4" xfId="225"/>
    <cellStyle name="Normal 6 13" xfId="42"/>
    <cellStyle name="Normal 6 13 2" xfId="16"/>
    <cellStyle name="Normal 6 13 2 2" xfId="503"/>
    <cellStyle name="Normal 6 13 2 3" xfId="504"/>
    <cellStyle name="Normal 6 13 3" xfId="17"/>
    <cellStyle name="Normal 6 13 4" xfId="11"/>
    <cellStyle name="Normal 6 14" xfId="45"/>
    <cellStyle name="Normal 6 14 2" xfId="337"/>
    <cellStyle name="Normal 6 14 2 2" xfId="76"/>
    <cellStyle name="Normal 6 14 2 3" xfId="75"/>
    <cellStyle name="Normal 6 14 3" xfId="336"/>
    <cellStyle name="Normal 6 14 4" xfId="338"/>
    <cellStyle name="Normal 6 15" xfId="44"/>
    <cellStyle name="Normal 6 15 2" xfId="130"/>
    <cellStyle name="Normal 6 15 3" xfId="131"/>
    <cellStyle name="Normal 6 16" xfId="47"/>
    <cellStyle name="Normal 6 17" xfId="46"/>
    <cellStyle name="Normal 6 2" xfId="315"/>
    <cellStyle name="Normal 6 2 10" xfId="233"/>
    <cellStyle name="Normal 6 2 11" xfId="232"/>
    <cellStyle name="Normal 6 2 2" xfId="578"/>
    <cellStyle name="Normal 6 2 2 10" xfId="528"/>
    <cellStyle name="Normal 6 2 2 2" xfId="465"/>
    <cellStyle name="Normal 6 2 2 2 2" xfId="485"/>
    <cellStyle name="Normal 6 2 2 2 2 2" xfId="512"/>
    <cellStyle name="Normal 6 2 2 2 2 2 2" xfId="7"/>
    <cellStyle name="Normal 6 2 2 2 2 2 2 2" xfId="329"/>
    <cellStyle name="Normal 6 2 2 2 2 2 2 3" xfId="328"/>
    <cellStyle name="Normal 6 2 2 2 2 2 3" xfId="6"/>
    <cellStyle name="Normal 6 2 2 2 2 2 4" xfId="8"/>
    <cellStyle name="Normal 6 2 2 2 2 3" xfId="511"/>
    <cellStyle name="Normal 6 2 2 2 2 3 2" xfId="218"/>
    <cellStyle name="Normal 6 2 2 2 2 3 2 2" xfId="67"/>
    <cellStyle name="Normal 6 2 2 2 2 3 2 3" xfId="68"/>
    <cellStyle name="Normal 6 2 2 2 2 3 3" xfId="219"/>
    <cellStyle name="Normal 6 2 2 2 2 3 4" xfId="220"/>
    <cellStyle name="Normal 6 2 2 2 2 4" xfId="309"/>
    <cellStyle name="Normal 6 2 2 2 2 4 2" xfId="437"/>
    <cellStyle name="Normal 6 2 2 2 2 4 3" xfId="436"/>
    <cellStyle name="Normal 6 2 2 2 2 5" xfId="260"/>
    <cellStyle name="Normal 6 2 2 2 2 6" xfId="508"/>
    <cellStyle name="Normal 6 2 2 2 3" xfId="191"/>
    <cellStyle name="Normal 6 2 2 2 3 2" xfId="56"/>
    <cellStyle name="Normal 6 2 2 2 3 2 2" xfId="496"/>
    <cellStyle name="Normal 6 2 2 2 3 2 3" xfId="497"/>
    <cellStyle name="Normal 6 2 2 2 3 3" xfId="57"/>
    <cellStyle name="Normal 6 2 2 2 3 4" xfId="54"/>
    <cellStyle name="Normal 6 2 2 2 4" xfId="178"/>
    <cellStyle name="Normal 6 2 2 2 4 2" xfId="385"/>
    <cellStyle name="Normal 6 2 2 2 4 2 2" xfId="73"/>
    <cellStyle name="Normal 6 2 2 2 4 2 3" xfId="71"/>
    <cellStyle name="Normal 6 2 2 2 4 3" xfId="384"/>
    <cellStyle name="Normal 6 2 2 2 4 4" xfId="389"/>
    <cellStyle name="Normal 6 2 2 2 5" xfId="177"/>
    <cellStyle name="Normal 6 2 2 2 5 2" xfId="592"/>
    <cellStyle name="Normal 6 2 2 2 5 3" xfId="593"/>
    <cellStyle name="Normal 6 2 2 2 6" xfId="483"/>
    <cellStyle name="Normal 6 2 2 2 7" xfId="482"/>
    <cellStyle name="Normal 6 2 2 3" xfId="464"/>
    <cellStyle name="Normal 6 2 2 3 2" xfId="24"/>
    <cellStyle name="Normal 6 2 2 3 2 2" xfId="230"/>
    <cellStyle name="Normal 6 2 2 3 2 2 2" xfId="560"/>
    <cellStyle name="Normal 6 2 2 3 2 2 3" xfId="561"/>
    <cellStyle name="Normal 6 2 2 3 2 3" xfId="231"/>
    <cellStyle name="Normal 6 2 2 3 2 4" xfId="228"/>
    <cellStyle name="Normal 6 2 2 3 3" xfId="25"/>
    <cellStyle name="Normal 6 2 2 3 3 2" xfId="31"/>
    <cellStyle name="Normal 6 2 2 3 3 2 2" xfId="133"/>
    <cellStyle name="Normal 6 2 2 3 3 2 3" xfId="132"/>
    <cellStyle name="Normal 6 2 2 3 3 3" xfId="30"/>
    <cellStyle name="Normal 6 2 2 3 3 4" xfId="27"/>
    <cellStyle name="Normal 6 2 2 3 4" xfId="20"/>
    <cellStyle name="Normal 6 2 2 3 4 2" xfId="193"/>
    <cellStyle name="Normal 6 2 2 3 4 3" xfId="194"/>
    <cellStyle name="Normal 6 2 2 3 5" xfId="21"/>
    <cellStyle name="Normal 6 2 2 3 6" xfId="22"/>
    <cellStyle name="Normal 6 2 2 4" xfId="467"/>
    <cellStyle name="Normal 6 2 2 4 2" xfId="206"/>
    <cellStyle name="Normal 6 2 2 4 2 2" xfId="143"/>
    <cellStyle name="Normal 6 2 2 4 2 3" xfId="544"/>
    <cellStyle name="Normal 6 2 2 4 3" xfId="205"/>
    <cellStyle name="Normal 6 2 2 4 4" xfId="533"/>
    <cellStyle name="Normal 6 2 2 5" xfId="466"/>
    <cellStyle name="Normal 6 2 2 5 2" xfId="405"/>
    <cellStyle name="Normal 6 2 2 5 2 2" xfId="248"/>
    <cellStyle name="Normal 6 2 2 5 2 3" xfId="249"/>
    <cellStyle name="Normal 6 2 2 5 3" xfId="406"/>
    <cellStyle name="Normal 6 2 2 5 4" xfId="408"/>
    <cellStyle name="Normal 6 2 2 6" xfId="469"/>
    <cellStyle name="Normal 6 2 2 6 2" xfId="602"/>
    <cellStyle name="Normal 6 2 2 6 2 2" xfId="590"/>
    <cellStyle name="Normal 6 2 2 6 2 3" xfId="589"/>
    <cellStyle name="Normal 6 2 2 6 3" xfId="601"/>
    <cellStyle name="Normal 6 2 2 6 4" xfId="603"/>
    <cellStyle name="Normal 6 2 2 7" xfId="468"/>
    <cellStyle name="Normal 6 2 2 7 2" xfId="156"/>
    <cellStyle name="Normal 6 2 2 7 2 2" xfId="262"/>
    <cellStyle name="Normal 6 2 2 7 2 3" xfId="263"/>
    <cellStyle name="Normal 6 2 2 7 3" xfId="157"/>
    <cellStyle name="Normal 6 2 2 7 4" xfId="158"/>
    <cellStyle name="Normal 6 2 2 8" xfId="101"/>
    <cellStyle name="Normal 6 2 2 8 2" xfId="349"/>
    <cellStyle name="Normal 6 2 2 8 3" xfId="348"/>
    <cellStyle name="Normal 6 2 2 9" xfId="99"/>
    <cellStyle name="Normal 6 2 3" xfId="577"/>
    <cellStyle name="Normal 6 2 3 2" xfId="12"/>
    <cellStyle name="Normal 6 2 3 2 2" xfId="294"/>
    <cellStyle name="Normal 6 2 3 2 2 2" xfId="360"/>
    <cellStyle name="Normal 6 2 3 2 2 2 2" xfId="526"/>
    <cellStyle name="Normal 6 2 3 2 2 2 3" xfId="527"/>
    <cellStyle name="Normal 6 2 3 2 2 3" xfId="361"/>
    <cellStyle name="Normal 6 2 3 2 2 4" xfId="355"/>
    <cellStyle name="Normal 6 2 3 2 3" xfId="295"/>
    <cellStyle name="Normal 6 2 3 2 3 2" xfId="173"/>
    <cellStyle name="Normal 6 2 3 2 3 2 2" xfId="443"/>
    <cellStyle name="Normal 6 2 3 2 3 2 3" xfId="442"/>
    <cellStyle name="Normal 6 2 3 2 3 3" xfId="172"/>
    <cellStyle name="Normal 6 2 3 2 3 4" xfId="169"/>
    <cellStyle name="Normal 6 2 3 2 4" xfId="289"/>
    <cellStyle name="Normal 6 2 3 2 4 2" xfId="213"/>
    <cellStyle name="Normal 6 2 3 2 4 3" xfId="214"/>
    <cellStyle name="Normal 6 2 3 2 5" xfId="290"/>
    <cellStyle name="Normal 6 2 3 2 6" xfId="291"/>
    <cellStyle name="Normal 6 2 3 3" xfId="13"/>
    <cellStyle name="Normal 6 2 3 3 2" xfId="84"/>
    <cellStyle name="Normal 6 2 3 3 2 2" xfId="543"/>
    <cellStyle name="Normal 6 2 3 3 2 3" xfId="542"/>
    <cellStyle name="Normal 6 2 3 3 3" xfId="83"/>
    <cellStyle name="Normal 6 2 3 3 4" xfId="82"/>
    <cellStyle name="Normal 6 2 3 4" xfId="14"/>
    <cellStyle name="Normal 6 2 3 4 2" xfId="216"/>
    <cellStyle name="Normal 6 2 3 4 2 2" xfId="660"/>
    <cellStyle name="Normal 6 2 3 4 2 3" xfId="661"/>
    <cellStyle name="Normal 6 2 3 4 3" xfId="55"/>
    <cellStyle name="Normal 6 2 3 4 4" xfId="223"/>
    <cellStyle name="Normal 6 2 3 5" xfId="15"/>
    <cellStyle name="Normal 6 2 3 5 2" xfId="506"/>
    <cellStyle name="Normal 6 2 3 5 3" xfId="505"/>
    <cellStyle name="Normal 6 2 3 6" xfId="69"/>
    <cellStyle name="Normal 6 2 3 7" xfId="72"/>
    <cellStyle name="Normal 6 2 4" xfId="331"/>
    <cellStyle name="Normal 6 2 4 2" xfId="400"/>
    <cellStyle name="Normal 6 2 4 2 2" xfId="256"/>
    <cellStyle name="Normal 6 2 4 2 2 2" xfId="274"/>
    <cellStyle name="Normal 6 2 4 2 2 3" xfId="270"/>
    <cellStyle name="Normal 6 2 4 2 3" xfId="255"/>
    <cellStyle name="Normal 6 2 4 2 4" xfId="257"/>
    <cellStyle name="Normal 6 2 4 3" xfId="399"/>
    <cellStyle name="Normal 6 2 4 3 2" xfId="458"/>
    <cellStyle name="Normal 6 2 4 3 2 2" xfId="150"/>
    <cellStyle name="Normal 6 2 4 3 2 3" xfId="151"/>
    <cellStyle name="Normal 6 2 4 3 3" xfId="459"/>
    <cellStyle name="Normal 6 2 4 3 4" xfId="463"/>
    <cellStyle name="Normal 6 2 4 4" xfId="398"/>
    <cellStyle name="Normal 6 2 4 4 2" xfId="522"/>
    <cellStyle name="Normal 6 2 4 4 3" xfId="521"/>
    <cellStyle name="Normal 6 2 4 5" xfId="397"/>
    <cellStyle name="Normal 6 2 4 6" xfId="396"/>
    <cellStyle name="Normal 6 2 5" xfId="330"/>
    <cellStyle name="Normal 6 2 5 2" xfId="569"/>
    <cellStyle name="Normal 6 2 5 2 2" xfId="376"/>
    <cellStyle name="Normal 6 2 5 2 3" xfId="377"/>
    <cellStyle name="Normal 6 2 5 3" xfId="570"/>
    <cellStyle name="Normal 6 2 5 4" xfId="568"/>
    <cellStyle name="Normal 6 2 6" xfId="333"/>
    <cellStyle name="Normal 6 2 6 2" xfId="632"/>
    <cellStyle name="Normal 6 2 6 2 2" xfId="175"/>
    <cellStyle name="Normal 6 2 6 2 3" xfId="174"/>
    <cellStyle name="Normal 6 2 6 3" xfId="631"/>
    <cellStyle name="Normal 6 2 6 4" xfId="630"/>
    <cellStyle name="Normal 6 2 7" xfId="332"/>
    <cellStyle name="Normal 6 2 7 2" xfId="195"/>
    <cellStyle name="Normal 6 2 7 2 2" xfId="635"/>
    <cellStyle name="Normal 6 2 7 2 3" xfId="636"/>
    <cellStyle name="Normal 6 2 7 3" xfId="196"/>
    <cellStyle name="Normal 6 2 7 4" xfId="427"/>
    <cellStyle name="Normal 6 2 8" xfId="335"/>
    <cellStyle name="Normal 6 2 8 2" xfId="474"/>
    <cellStyle name="Normal 6 2 8 2 2" xfId="524"/>
    <cellStyle name="Normal 6 2 8 2 3" xfId="523"/>
    <cellStyle name="Normal 6 2 8 3" xfId="473"/>
    <cellStyle name="Normal 6 2 8 4" xfId="479"/>
    <cellStyle name="Normal 6 2 9" xfId="334"/>
    <cellStyle name="Normal 6 2 9 2" xfId="26"/>
    <cellStyle name="Normal 6 2 9 3" xfId="98"/>
    <cellStyle name="Normal 6 3" xfId="314"/>
    <cellStyle name="Normal 6 3 10" xfId="183"/>
    <cellStyle name="Normal 6 3 2" xfId="548"/>
    <cellStyle name="Normal 6 3 2 2" xfId="207"/>
    <cellStyle name="Normal 6 3 2 2 2" xfId="237"/>
    <cellStyle name="Normal 6 3 2 2 2 2" xfId="50"/>
    <cellStyle name="Normal 6 3 2 2 2 2 2" xfId="89"/>
    <cellStyle name="Normal 6 3 2 2 2 2 3" xfId="90"/>
    <cellStyle name="Normal 6 3 2 2 2 3" xfId="51"/>
    <cellStyle name="Normal 6 3 2 2 2 4" xfId="48"/>
    <cellStyle name="Normal 6 3 2 2 3" xfId="238"/>
    <cellStyle name="Normal 6 3 2 2 3 2" xfId="499"/>
    <cellStyle name="Normal 6 3 2 2 3 2 2" xfId="288"/>
    <cellStyle name="Normal 6 3 2 2 3 2 3" xfId="287"/>
    <cellStyle name="Normal 6 3 2 2 3 3" xfId="498"/>
    <cellStyle name="Normal 6 3 2 2 3 4" xfId="495"/>
    <cellStyle name="Normal 6 3 2 2 4" xfId="234"/>
    <cellStyle name="Normal 6 3 2 2 4 2" xfId="612"/>
    <cellStyle name="Normal 6 3 2 2 4 3" xfId="613"/>
    <cellStyle name="Normal 6 3 2 2 5" xfId="235"/>
    <cellStyle name="Normal 6 3 2 2 6" xfId="236"/>
    <cellStyle name="Normal 6 3 2 3" xfId="208"/>
    <cellStyle name="Normal 6 3 2 3 2" xfId="37"/>
    <cellStyle name="Normal 6 3 2 3 2 2" xfId="394"/>
    <cellStyle name="Normal 6 3 2 3 2 3" xfId="393"/>
    <cellStyle name="Normal 6 3 2 3 3" xfId="36"/>
    <cellStyle name="Normal 6 3 2 3 4" xfId="35"/>
    <cellStyle name="Normal 6 3 2 4" xfId="209"/>
    <cellStyle name="Normal 6 3 2 4 2" xfId="627"/>
    <cellStyle name="Normal 6 3 2 4 2 2" xfId="486"/>
    <cellStyle name="Normal 6 3 2 4 2 3" xfId="487"/>
    <cellStyle name="Normal 6 3 2 4 3" xfId="628"/>
    <cellStyle name="Normal 6 3 2 4 4" xfId="629"/>
    <cellStyle name="Normal 6 3 2 5" xfId="210"/>
    <cellStyle name="Normal 6 3 2 5 2" xfId="431"/>
    <cellStyle name="Normal 6 3 2 5 3" xfId="430"/>
    <cellStyle name="Normal 6 3 2 6" xfId="211"/>
    <cellStyle name="Normal 6 3 2 7" xfId="212"/>
    <cellStyle name="Normal 6 3 3" xfId="549"/>
    <cellStyle name="Normal 6 3 3 2" xfId="645"/>
    <cellStyle name="Normal 6 3 3 2 2" xfId="558"/>
    <cellStyle name="Normal 6 3 3 2 2 2" xfId="190"/>
    <cellStyle name="Normal 6 3 3 2 2 3" xfId="189"/>
    <cellStyle name="Normal 6 3 3 2 3" xfId="557"/>
    <cellStyle name="Normal 6 3 3 2 4" xfId="556"/>
    <cellStyle name="Normal 6 3 3 3" xfId="644"/>
    <cellStyle name="Normal 6 3 3 3 2" xfId="114"/>
    <cellStyle name="Normal 6 3 3 3 2 2" xfId="653"/>
    <cellStyle name="Normal 6 3 3 3 2 3" xfId="654"/>
    <cellStyle name="Normal 6 3 3 3 3" xfId="115"/>
    <cellStyle name="Normal 6 3 3 3 4" xfId="112"/>
    <cellStyle name="Normal 6 3 3 4" xfId="647"/>
    <cellStyle name="Normal 6 3 3 4 2" xfId="317"/>
    <cellStyle name="Normal 6 3 3 4 3" xfId="316"/>
    <cellStyle name="Normal 6 3 3 5" xfId="646"/>
    <cellStyle name="Normal 6 3 3 6" xfId="648"/>
    <cellStyle name="Normal 6 3 4" xfId="550"/>
    <cellStyle name="Normal 6 3 4 2" xfId="160"/>
    <cellStyle name="Normal 6 3 4 2 2" xfId="470"/>
    <cellStyle name="Normal 6 3 4 2 3" xfId="471"/>
    <cellStyle name="Normal 6 3 4 3" xfId="164"/>
    <cellStyle name="Normal 6 3 4 4" xfId="155"/>
    <cellStyle name="Normal 6 3 5" xfId="551"/>
    <cellStyle name="Normal 6 3 5 2" xfId="493"/>
    <cellStyle name="Normal 6 3 5 2 2" xfId="53"/>
    <cellStyle name="Normal 6 3 5 2 3" xfId="52"/>
    <cellStyle name="Normal 6 3 5 3" xfId="492"/>
    <cellStyle name="Normal 6 3 5 4" xfId="491"/>
    <cellStyle name="Normal 6 3 6" xfId="552"/>
    <cellStyle name="Normal 6 3 6 2" xfId="323"/>
    <cellStyle name="Normal 6 3 6 2 2" xfId="153"/>
    <cellStyle name="Normal 6 3 6 2 3" xfId="154"/>
    <cellStyle name="Normal 6 3 6 3" xfId="324"/>
    <cellStyle name="Normal 6 3 6 4" xfId="322"/>
    <cellStyle name="Normal 6 3 7" xfId="553"/>
    <cellStyle name="Normal 6 3 7 2" xfId="111"/>
    <cellStyle name="Normal 6 3 7 2 2" xfId="347"/>
    <cellStyle name="Normal 6 3 7 2 3" xfId="346"/>
    <cellStyle name="Normal 6 3 7 3" xfId="110"/>
    <cellStyle name="Normal 6 3 7 4" xfId="109"/>
    <cellStyle name="Normal 6 3 8" xfId="501"/>
    <cellStyle name="Normal 6 3 8 2" xfId="305"/>
    <cellStyle name="Normal 6 3 8 3" xfId="306"/>
    <cellStyle name="Normal 6 3 9" xfId="502"/>
    <cellStyle name="Normal 6 4" xfId="311"/>
    <cellStyle name="Normal 6 4 10" xfId="100"/>
    <cellStyle name="Normal 6 4 2" xfId="92"/>
    <cellStyle name="Normal 6 4 2 2" xfId="140"/>
    <cellStyle name="Normal 6 4 2 2 2" xfId="375"/>
    <cellStyle name="Normal 6 4 2 2 2 2" xfId="267"/>
    <cellStyle name="Normal 6 4 2 2 2 2 2" xfId="382"/>
    <cellStyle name="Normal 6 4 2 2 2 2 3" xfId="381"/>
    <cellStyle name="Normal 6 4 2 2 2 3" xfId="266"/>
    <cellStyle name="Normal 6 4 2 2 2 4" xfId="268"/>
    <cellStyle name="Normal 6 4 2 2 3" xfId="395"/>
    <cellStyle name="Normal 6 4 2 2 3 2" xfId="480"/>
    <cellStyle name="Normal 6 4 2 2 3 2 2" xfId="187"/>
    <cellStyle name="Normal 6 4 2 2 3 2 3" xfId="188"/>
    <cellStyle name="Normal 6 4 2 2 3 3" xfId="481"/>
    <cellStyle name="Normal 6 4 2 2 3 4" xfId="484"/>
    <cellStyle name="Normal 6 4 2 2 4" xfId="402"/>
    <cellStyle name="Normal 6 4 2 2 4 2" xfId="429"/>
    <cellStyle name="Normal 6 4 2 2 4 3" xfId="428"/>
    <cellStyle name="Normal 6 4 2 2 5" xfId="401"/>
    <cellStyle name="Normal 6 4 2 2 6" xfId="379"/>
    <cellStyle name="Normal 6 4 2 3" xfId="139"/>
    <cellStyle name="Normal 6 4 2 3 2" xfId="587"/>
    <cellStyle name="Normal 6 4 2 3 2 2" xfId="655"/>
    <cellStyle name="Normal 6 4 2 3 2 3" xfId="656"/>
    <cellStyle name="Normal 6 4 2 3 3" xfId="588"/>
    <cellStyle name="Normal 6 4 2 3 4" xfId="591"/>
    <cellStyle name="Normal 6 4 2 4" xfId="138"/>
    <cellStyle name="Normal 6 4 2 4 2" xfId="623"/>
    <cellStyle name="Normal 6 4 2 4 2 2" xfId="605"/>
    <cellStyle name="Normal 6 4 2 4 2 3" xfId="604"/>
    <cellStyle name="Normal 6 4 2 4 3" xfId="622"/>
    <cellStyle name="Normal 6 4 2 4 4" xfId="621"/>
    <cellStyle name="Normal 6 4 2 5" xfId="137"/>
    <cellStyle name="Normal 6 4 2 5 2" xfId="184"/>
    <cellStyle name="Normal 6 4 2 5 3" xfId="185"/>
    <cellStyle name="Normal 6 4 2 6" xfId="136"/>
    <cellStyle name="Normal 6 4 2 7" xfId="135"/>
    <cellStyle name="Normal 6 4 3" xfId="91"/>
    <cellStyle name="Normal 6 4 3 2" xfId="342"/>
    <cellStyle name="Normal 6 4 3 2 2" xfId="200"/>
    <cellStyle name="Normal 6 4 3 2 2 2" xfId="127"/>
    <cellStyle name="Normal 6 4 3 2 2 3" xfId="128"/>
    <cellStyle name="Normal 6 4 3 2 3" xfId="201"/>
    <cellStyle name="Normal 6 4 3 2 4" xfId="204"/>
    <cellStyle name="Normal 6 4 3 3" xfId="343"/>
    <cellStyle name="Normal 6 4 3 3 2" xfId="643"/>
    <cellStyle name="Normal 6 4 3 3 2 2" xfId="298"/>
    <cellStyle name="Normal 6 4 3 3 2 3" xfId="297"/>
    <cellStyle name="Normal 6 4 3 3 3" xfId="642"/>
    <cellStyle name="Normal 6 4 3 3 4" xfId="583"/>
    <cellStyle name="Normal 6 4 3 4" xfId="340"/>
    <cellStyle name="Normal 6 4 3 4 2" xfId="444"/>
    <cellStyle name="Normal 6 4 3 4 3" xfId="445"/>
    <cellStyle name="Normal 6 4 3 5" xfId="341"/>
    <cellStyle name="Normal 6 4 3 6" xfId="339"/>
    <cellStyle name="Normal 6 4 4" xfId="441"/>
    <cellStyle name="Normal 6 4 4 2" xfId="292"/>
    <cellStyle name="Normal 6 4 4 2 2" xfId="247"/>
    <cellStyle name="Normal 6 4 4 2 3" xfId="246"/>
    <cellStyle name="Normal 6 4 4 3" xfId="412"/>
    <cellStyle name="Normal 6 4 4 4" xfId="293"/>
    <cellStyle name="Normal 6 4 5" xfId="440"/>
    <cellStyle name="Normal 6 4 5 2" xfId="460"/>
    <cellStyle name="Normal 6 4 5 2 2" xfId="517"/>
    <cellStyle name="Normal 6 4 5 2 3" xfId="520"/>
    <cellStyle name="Normal 6 4 5 3" xfId="461"/>
    <cellStyle name="Normal 6 4 5 4" xfId="462"/>
    <cellStyle name="Normal 6 4 6" xfId="88"/>
    <cellStyle name="Normal 6 4 6 2" xfId="5"/>
    <cellStyle name="Normal 6 4 6 2 2" xfId="595"/>
    <cellStyle name="Normal 6 4 6 2 3" xfId="594"/>
    <cellStyle name="Normal 6 4 6 3" xfId="4"/>
    <cellStyle name="Normal 6 4 6 4" xfId="10"/>
    <cellStyle name="Normal 6 4 7" xfId="87"/>
    <cellStyle name="Normal 6 4 7 2" xfId="221"/>
    <cellStyle name="Normal 6 4 7 2 2" xfId="403"/>
    <cellStyle name="Normal 6 4 7 2 3" xfId="404"/>
    <cellStyle name="Normal 6 4 7 3" xfId="222"/>
    <cellStyle name="Normal 6 4 7 4" xfId="224"/>
    <cellStyle name="Normal 6 4 8" xfId="97"/>
    <cellStyle name="Normal 6 4 8 2" xfId="95"/>
    <cellStyle name="Normal 6 4 8 3" xfId="380"/>
    <cellStyle name="Normal 6 4 9" xfId="96"/>
    <cellStyle name="Normal 6 5" xfId="310"/>
    <cellStyle name="Normal 6 5 2" xfId="285"/>
    <cellStyle name="Normal 6 5 2 2" xfId="534"/>
    <cellStyle name="Normal 6 5 2 2 2" xfId="182"/>
    <cellStyle name="Normal 6 5 2 2 2 2" xfId="258"/>
    <cellStyle name="Normal 6 5 2 2 2 2 2" xfId="546"/>
    <cellStyle name="Normal 6 5 2 2 2 2 3" xfId="547"/>
    <cellStyle name="Normal 6 5 2 2 2 3" xfId="259"/>
    <cellStyle name="Normal 6 5 2 2 2 4" xfId="261"/>
    <cellStyle name="Normal 6 5 2 2 3" xfId="417"/>
    <cellStyle name="Normal 6 5 2 2 3 2" xfId="302"/>
    <cellStyle name="Normal 6 5 2 2 3 2 2" xfId="107"/>
    <cellStyle name="Normal 6 5 2 2 3 2 3" xfId="106"/>
    <cellStyle name="Normal 6 5 2 2 3 3" xfId="301"/>
    <cellStyle name="Normal 6 5 2 2 3 4" xfId="79"/>
    <cellStyle name="Normal 6 5 2 2 4" xfId="253"/>
    <cellStyle name="Normal 6 5 2 2 4 2" xfId="419"/>
    <cellStyle name="Normal 6 5 2 2 4 3" xfId="420"/>
    <cellStyle name="Normal 6 5 2 2 5" xfId="254"/>
    <cellStyle name="Normal 6 5 2 2 6" xfId="192"/>
    <cellStyle name="Normal 6 5 2 3" xfId="535"/>
    <cellStyle name="Normal 6 5 2 3 2" xfId="649"/>
    <cellStyle name="Normal 6 5 2 3 2 2" xfId="370"/>
    <cellStyle name="Normal 6 5 2 3 2 3" xfId="369"/>
    <cellStyle name="Normal 6 5 2 3 3" xfId="70"/>
    <cellStyle name="Normal 6 5 2 3 4" xfId="276"/>
    <cellStyle name="Normal 6 5 2 4" xfId="532"/>
    <cellStyle name="Normal 6 5 2 4 2" xfId="518"/>
    <cellStyle name="Normal 6 5 2 4 2 2" xfId="633"/>
    <cellStyle name="Normal 6 5 2 4 2 3" xfId="634"/>
    <cellStyle name="Normal 6 5 2 4 3" xfId="519"/>
    <cellStyle name="Normal 6 5 2 4 4" xfId="514"/>
    <cellStyle name="Normal 6 5 2 5" xfId="447"/>
    <cellStyle name="Normal 6 5 2 5 2" xfId="304"/>
    <cellStyle name="Normal 6 5 2 5 3" xfId="303"/>
    <cellStyle name="Normal 6 5 2 6" xfId="530"/>
    <cellStyle name="Normal 6 5 2 7" xfId="531"/>
    <cellStyle name="Normal 6 5 3" xfId="286"/>
    <cellStyle name="Normal 6 5 3 2" xfId="321"/>
    <cellStyle name="Normal 6 5 3 2 2" xfId="134"/>
    <cellStyle name="Normal 6 5 3 2 2 2" xfId="600"/>
    <cellStyle name="Normal 6 5 3 2 2 3" xfId="599"/>
    <cellStyle name="Normal 6 5 3 2 3" xfId="229"/>
    <cellStyle name="Normal 6 5 3 2 4" xfId="472"/>
    <cellStyle name="Normal 6 5 3 3" xfId="320"/>
    <cellStyle name="Normal 6 5 3 3 2" xfId="32"/>
    <cellStyle name="Normal 6 5 3 3 2 2" xfId="423"/>
    <cellStyle name="Normal 6 5 3 3 2 3" xfId="424"/>
    <cellStyle name="Normal 6 5 3 3 3" xfId="34"/>
    <cellStyle name="Normal 6 5 3 3 4" xfId="9"/>
    <cellStyle name="Normal 6 5 3 4" xfId="319"/>
    <cellStyle name="Normal 6 5 3 4 2" xfId="94"/>
    <cellStyle name="Normal 6 5 3 4 3" xfId="93"/>
    <cellStyle name="Normal 6 5 3 5" xfId="318"/>
    <cellStyle name="Normal 6 5 3 6" xfId="525"/>
    <cellStyle name="Normal 6 5 4" xfId="283"/>
    <cellStyle name="Normal 6 5 4 2" xfId="582"/>
    <cellStyle name="Normal 6 5 4 2 2" xfId="478"/>
    <cellStyle name="Normal 6 5 4 2 3" xfId="639"/>
    <cellStyle name="Normal 6 5 4 3" xfId="197"/>
    <cellStyle name="Normal 6 5 4 4" xfId="584"/>
    <cellStyle name="Normal 6 5 5" xfId="284"/>
    <cellStyle name="Normal 6 5 5 2" xfId="387"/>
    <cellStyle name="Normal 6 5 5 2 2" xfId="119"/>
    <cellStyle name="Normal 6 5 5 2 3" xfId="33"/>
    <cellStyle name="Normal 6 5 5 3" xfId="386"/>
    <cellStyle name="Normal 6 5 5 4" xfId="388"/>
    <cellStyle name="Normal 6 5 6" xfId="281"/>
    <cellStyle name="Normal 6 5 6 2" xfId="74"/>
    <cellStyle name="Normal 6 5 6 3" xfId="356"/>
    <cellStyle name="Normal 6 5 7" xfId="282"/>
    <cellStyle name="Normal 6 5 8" xfId="280"/>
    <cellStyle name="Normal 6 6" xfId="313"/>
    <cellStyle name="Normal 6 6 2" xfId="326"/>
    <cellStyle name="Normal 6 6 2 2" xfId="245"/>
    <cellStyle name="Normal 6 6 2 2 2" xfId="64"/>
    <cellStyle name="Normal 6 6 2 2 2 2" xfId="618"/>
    <cellStyle name="Normal 6 6 2 2 2 2 2" xfId="39"/>
    <cellStyle name="Normal 6 6 2 2 2 2 3" xfId="515"/>
    <cellStyle name="Normal 6 6 2 2 2 3" xfId="617"/>
    <cellStyle name="Normal 6 6 2 2 2 4" xfId="619"/>
    <cellStyle name="Normal 6 6 2 2 3" xfId="113"/>
    <cellStyle name="Normal 6 6 2 2 3 2" xfId="116"/>
    <cellStyle name="Normal 6 6 2 2 3 2 2" xfId="456"/>
    <cellStyle name="Normal 6 6 2 2 3 2 3" xfId="457"/>
    <cellStyle name="Normal 6 6 2 2 3 3" xfId="296"/>
    <cellStyle name="Normal 6 6 2 2 3 4" xfId="176"/>
    <cellStyle name="Normal 6 6 2 2 4" xfId="80"/>
    <cellStyle name="Normal 6 6 2 2 4 2" xfId="199"/>
    <cellStyle name="Normal 6 6 2 2 4 3" xfId="198"/>
    <cellStyle name="Normal 6 6 2 2 5" xfId="77"/>
    <cellStyle name="Normal 6 6 2 2 6" xfId="129"/>
    <cellStyle name="Normal 6 6 2 3" xfId="163"/>
    <cellStyle name="Normal 6 6 2 3 2" xfId="662"/>
    <cellStyle name="Normal 6 6 2 3 2 2" xfId="278"/>
    <cellStyle name="Normal 6 6 2 3 2 3" xfId="279"/>
    <cellStyle name="Normal 6 6 2 3 3" xfId="1"/>
    <cellStyle name="Normal 6 6 2 3 4" xfId="2"/>
    <cellStyle name="Normal 6 6 2 4" xfId="586"/>
    <cellStyle name="Normal 6 6 2 4 2" xfId="581"/>
    <cellStyle name="Normal 6 6 2 4 2 2" xfId="383"/>
    <cellStyle name="Normal 6 6 2 4 2 3" xfId="516"/>
    <cellStyle name="Normal 6 6 2 4 3" xfId="580"/>
    <cellStyle name="Normal 6 6 2 4 4" xfId="579"/>
    <cellStyle name="Normal 6 6 2 5" xfId="159"/>
    <cellStyle name="Normal 6 6 2 5 2" xfId="141"/>
    <cellStyle name="Normal 6 6 2 5 3" xfId="142"/>
    <cellStyle name="Normal 6 6 2 6" xfId="162"/>
    <cellStyle name="Normal 6 6 2 7" xfId="161"/>
    <cellStyle name="Normal 6 6 3" xfId="325"/>
    <cellStyle name="Normal 6 6 3 2" xfId="374"/>
    <cellStyle name="Normal 6 6 3 2 2" xfId="275"/>
    <cellStyle name="Normal 6 6 3 2 2 2" xfId="410"/>
    <cellStyle name="Normal 6 6 3 2 2 3" xfId="411"/>
    <cellStyle name="Normal 6 6 3 2 3" xfId="362"/>
    <cellStyle name="Normal 6 6 3 2 4" xfId="277"/>
    <cellStyle name="Normal 6 6 3 3" xfId="186"/>
    <cellStyle name="Normal 6 6 3 3 2" xfId="105"/>
    <cellStyle name="Normal 6 6 3 3 2 2" xfId="300"/>
    <cellStyle name="Normal 6 6 3 3 2 3" xfId="299"/>
    <cellStyle name="Normal 6 6 3 3 3" xfId="104"/>
    <cellStyle name="Normal 6 6 3 3 4" xfId="574"/>
    <cellStyle name="Normal 6 6 3 4" xfId="371"/>
    <cellStyle name="Normal 6 6 3 4 2" xfId="391"/>
    <cellStyle name="Normal 6 6 3 4 3" xfId="392"/>
    <cellStyle name="Normal 6 6 3 5" xfId="372"/>
    <cellStyle name="Normal 6 6 3 6" xfId="373"/>
    <cellStyle name="Normal 6 6 4" xfId="108"/>
    <cellStyle name="Normal 6 6 4 2" xfId="435"/>
    <cellStyle name="Normal 6 6 4 2 2" xfId="433"/>
    <cellStyle name="Normal 6 6 4 2 3" xfId="432"/>
    <cellStyle name="Normal 6 6 4 3" xfId="434"/>
    <cellStyle name="Normal 6 6 4 4" xfId="438"/>
    <cellStyle name="Normal 6 6 5" xfId="585"/>
    <cellStyle name="Normal 6 6 5 2" xfId="596"/>
    <cellStyle name="Normal 6 6 5 2 2" xfId="554"/>
    <cellStyle name="Normal 6 6 5 2 3" xfId="555"/>
    <cellStyle name="Normal 6 6 5 3" xfId="597"/>
    <cellStyle name="Normal 6 6 5 4" xfId="598"/>
    <cellStyle name="Normal 6 6 6" xfId="616"/>
    <cellStyle name="Normal 6 6 6 2" xfId="29"/>
    <cellStyle name="Normal 6 6 6 3" xfId="28"/>
    <cellStyle name="Normal 6 6 7" xfId="507"/>
    <cellStyle name="Normal 6 6 8" xfId="513"/>
    <cellStyle name="Normal 6 7" xfId="312"/>
    <cellStyle name="Normal 6 7 2" xfId="65"/>
    <cellStyle name="Normal 6 7 2 2" xfId="610"/>
    <cellStyle name="Normal 6 7 2 2 2" xfId="122"/>
    <cellStyle name="Normal 6 7 2 2 2 2" xfId="615"/>
    <cellStyle name="Normal 6 7 2 2 2 2 2" xfId="243"/>
    <cellStyle name="Normal 6 7 2 2 2 2 3" xfId="244"/>
    <cellStyle name="Normal 6 7 2 2 2 3" xfId="120"/>
    <cellStyle name="Normal 6 7 2 2 2 4" xfId="562"/>
    <cellStyle name="Normal 6 7 2 2 3" xfId="123"/>
    <cellStyle name="Normal 6 7 2 2 3 2" xfId="358"/>
    <cellStyle name="Normal 6 7 2 2 3 2 2" xfId="390"/>
    <cellStyle name="Normal 6 7 2 2 3 2 3" xfId="144"/>
    <cellStyle name="Normal 6 7 2 2 3 3" xfId="357"/>
    <cellStyle name="Normal 6 7 2 2 3 4" xfId="359"/>
    <cellStyle name="Normal 6 7 2 2 4" xfId="124"/>
    <cellStyle name="Normal 6 7 2 2 4 2" xfId="170"/>
    <cellStyle name="Normal 6 7 2 2 4 3" xfId="171"/>
    <cellStyle name="Normal 6 7 2 2 5" xfId="125"/>
    <cellStyle name="Normal 6 7 2 2 6" xfId="126"/>
    <cellStyle name="Normal 6 7 2 3" xfId="611"/>
    <cellStyle name="Normal 6 7 2 3 2" xfId="572"/>
    <cellStyle name="Normal 6 7 2 3 2 2" xfId="49"/>
    <cellStyle name="Normal 6 7 2 3 2 3" xfId="327"/>
    <cellStyle name="Normal 6 7 2 3 3" xfId="571"/>
    <cellStyle name="Normal 6 7 2 3 4" xfId="573"/>
    <cellStyle name="Normal 6 7 2 4" xfId="606"/>
    <cellStyle name="Normal 6 7 2 4 2" xfId="272"/>
    <cellStyle name="Normal 6 7 2 4 2 2" xfId="179"/>
    <cellStyle name="Normal 6 7 2 4 2 3" xfId="536"/>
    <cellStyle name="Normal 6 7 2 4 3" xfId="273"/>
    <cellStyle name="Normal 6 7 2 4 4" xfId="271"/>
    <cellStyle name="Normal 6 7 2 5" xfId="607"/>
    <cellStyle name="Normal 6 7 2 5 2" xfId="86"/>
    <cellStyle name="Normal 6 7 2 5 3" xfId="85"/>
    <cellStyle name="Normal 6 7 2 6" xfId="608"/>
    <cellStyle name="Normal 6 7 2 7" xfId="609"/>
    <cellStyle name="Normal 6 7 3" xfId="66"/>
    <cellStyle name="Normal 6 7 3 2" xfId="409"/>
    <cellStyle name="Normal 6 7 3 2 2" xfId="476"/>
    <cellStyle name="Normal 6 7 3 2 2 2" xfId="353"/>
    <cellStyle name="Normal 6 7 3 2 2 3" xfId="352"/>
    <cellStyle name="Normal 6 7 3 2 3" xfId="475"/>
    <cellStyle name="Normal 6 7 3 2 4" xfId="477"/>
    <cellStyle name="Normal 6 7 3 3" xfId="418"/>
    <cellStyle name="Normal 6 7 3 3 2" xfId="650"/>
    <cellStyle name="Normal 6 7 3 3 2 2" xfId="19"/>
    <cellStyle name="Normal 6 7 3 3 2 3" xfId="23"/>
    <cellStyle name="Normal 6 7 3 3 3" xfId="651"/>
    <cellStyle name="Normal 6 7 3 3 4" xfId="652"/>
    <cellStyle name="Normal 6 7 3 4" xfId="414"/>
    <cellStyle name="Normal 6 7 3 4 2" xfId="563"/>
    <cellStyle name="Normal 6 7 3 4 3" xfId="620"/>
    <cellStyle name="Normal 6 7 3 5" xfId="413"/>
    <cellStyle name="Normal 6 7 3 6" xfId="407"/>
    <cellStyle name="Normal 6 7 4" xfId="60"/>
    <cellStyle name="Normal 6 7 4 2" xfId="166"/>
    <cellStyle name="Normal 6 7 4 2 2" xfId="509"/>
    <cellStyle name="Normal 6 7 4 2 3" xfId="510"/>
    <cellStyle name="Normal 6 7 4 3" xfId="490"/>
    <cellStyle name="Normal 6 7 4 4" xfId="494"/>
    <cellStyle name="Normal 6 7 5" xfId="61"/>
    <cellStyle name="Normal 6 7 5 2" xfId="638"/>
    <cellStyle name="Normal 6 7 5 2 2" xfId="152"/>
    <cellStyle name="Normal 6 7 5 2 3" xfId="38"/>
    <cellStyle name="Normal 6 7 5 3" xfId="637"/>
    <cellStyle name="Normal 6 7 5 4" xfId="641"/>
    <cellStyle name="Normal 6 7 6" xfId="62"/>
    <cellStyle name="Normal 6 7 6 2" xfId="415"/>
    <cellStyle name="Normal 6 7 6 3" xfId="416"/>
    <cellStyle name="Normal 6 7 7" xfId="63"/>
    <cellStyle name="Normal 6 7 8" xfId="59"/>
    <cellStyle name="Normal 6 8" xfId="308"/>
    <cellStyle name="Normal 6 8 2" xfId="364"/>
    <cellStyle name="Normal 6 8 2 2" xfId="146"/>
    <cellStyle name="Normal 6 8 2 2 2" xfId="3"/>
    <cellStyle name="Normal 6 8 2 2 2 2" xfId="345"/>
    <cellStyle name="Normal 6 8 2 2 2 3" xfId="344"/>
    <cellStyle name="Normal 6 8 2 2 3" xfId="18"/>
    <cellStyle name="Normal 6 8 2 2 4" xfId="575"/>
    <cellStyle name="Normal 6 8 2 3" xfId="145"/>
    <cellStyle name="Normal 6 8 2 3 2" xfId="240"/>
    <cellStyle name="Normal 6 8 2 3 2 2" xfId="202"/>
    <cellStyle name="Normal 6 8 2 3 2 3" xfId="203"/>
    <cellStyle name="Normal 6 8 2 3 3" xfId="241"/>
    <cellStyle name="Normal 6 8 2 3 4" xfId="239"/>
    <cellStyle name="Normal 6 8 2 4" xfId="149"/>
    <cellStyle name="Normal 6 8 2 4 2" xfId="625"/>
    <cellStyle name="Normal 6 8 2 4 3" xfId="624"/>
    <cellStyle name="Normal 6 8 2 5" xfId="148"/>
    <cellStyle name="Normal 6 8 2 6" xfId="147"/>
    <cellStyle name="Normal 6 8 3" xfId="363"/>
    <cellStyle name="Normal 6 8 3 2" xfId="350"/>
    <cellStyle name="Normal 6 8 3 2 2" xfId="488"/>
    <cellStyle name="Normal 6 8 3 2 3" xfId="489"/>
    <cellStyle name="Normal 6 8 3 3" xfId="351"/>
    <cellStyle name="Normal 6 8 3 4" xfId="354"/>
    <cellStyle name="Normal 6 8 4" xfId="368"/>
    <cellStyle name="Normal 6 8 4 2" xfId="565"/>
    <cellStyle name="Normal 6 8 4 2 2" xfId="165"/>
    <cellStyle name="Normal 6 8 4 2 3" xfId="446"/>
    <cellStyle name="Normal 6 8 4 3" xfId="564"/>
    <cellStyle name="Normal 6 8 4 4" xfId="559"/>
    <cellStyle name="Normal 6 8 5" xfId="367"/>
    <cellStyle name="Normal 6 8 5 2" xfId="102"/>
    <cellStyle name="Normal 6 8 5 3" xfId="103"/>
    <cellStyle name="Normal 6 8 6" xfId="366"/>
    <cellStyle name="Normal 6 8 7" xfId="365"/>
    <cellStyle name="Normal 6 9" xfId="307"/>
    <cellStyle name="Normal 6 9 2" xfId="537"/>
    <cellStyle name="Normal 6 9 2 2" xfId="215"/>
    <cellStyle name="Normal 6 9 2 2 2" xfId="264"/>
    <cellStyle name="Normal 6 9 2 2 3" xfId="265"/>
    <cellStyle name="Normal 6 9 2 3" xfId="566"/>
    <cellStyle name="Normal 6 9 2 4" xfId="217"/>
    <cellStyle name="Normal 6 9 3" xfId="538"/>
    <cellStyle name="Normal 6 9 3 2" xfId="658"/>
    <cellStyle name="Normal 6 9 3 2 2" xfId="426"/>
    <cellStyle name="Normal 6 9 3 2 3" xfId="425"/>
    <cellStyle name="Normal 6 9 3 3" xfId="657"/>
    <cellStyle name="Normal 6 9 3 4" xfId="659"/>
    <cellStyle name="Normal 6 9 4" xfId="540"/>
    <cellStyle name="Normal 6 9 4 2" xfId="640"/>
    <cellStyle name="Normal 6 9 4 3" xfId="567"/>
    <cellStyle name="Normal 6 9 5" xfId="541"/>
    <cellStyle name="Normal 6 9 6" xfId="539"/>
    <cellStyle name="Normal 7" xfId="452"/>
    <cellStyle name="Normal 7 2" xfId="529"/>
    <cellStyle name="Normal 8" xfId="455"/>
    <cellStyle name="Normal 8 2" xfId="576"/>
    <cellStyle name="Normal 9" xfId="454"/>
    <cellStyle name="Normal 9 2" xfId="58"/>
    <cellStyle name="Percent 2" xfId="269"/>
    <cellStyle name="Percent 2 2" xfId="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6"/>
  <sheetViews>
    <sheetView tabSelected="1" zoomScaleNormal="100" workbookViewId="0">
      <selection activeCell="B16" sqref="B16"/>
    </sheetView>
  </sheetViews>
  <sheetFormatPr defaultColWidth="9.109375" defaultRowHeight="14.4" x14ac:dyDescent="0.3"/>
  <cols>
    <col min="1" max="1" width="47.33203125" style="12" customWidth="1"/>
    <col min="2" max="2" width="18" style="14" customWidth="1"/>
    <col min="3" max="5" width="9.109375" style="12" customWidth="1"/>
    <col min="6" max="6" width="13.88671875" style="12" bestFit="1" customWidth="1"/>
    <col min="7" max="7" width="16.88671875" style="12" bestFit="1" customWidth="1"/>
    <col min="8" max="8" width="15.6640625" style="12" bestFit="1" customWidth="1"/>
    <col min="9" max="10" width="9.109375" style="12" customWidth="1"/>
    <col min="11" max="16384" width="9.109375" style="12"/>
  </cols>
  <sheetData>
    <row r="1" spans="1:7" s="1" customFormat="1" x14ac:dyDescent="0.3">
      <c r="A1" s="1" t="s">
        <v>0</v>
      </c>
      <c r="B1" s="2" t="s">
        <v>1</v>
      </c>
    </row>
    <row r="2" spans="1:7" x14ac:dyDescent="0.3">
      <c r="A2" s="8" t="s">
        <v>2</v>
      </c>
      <c r="B2" s="9">
        <v>2</v>
      </c>
      <c r="C2" s="12">
        <v>1.5</v>
      </c>
      <c r="D2" s="12">
        <v>40</v>
      </c>
      <c r="F2" s="9"/>
      <c r="G2" s="9"/>
    </row>
    <row r="3" spans="1:7" x14ac:dyDescent="0.3">
      <c r="A3" s="12" t="s">
        <v>3</v>
      </c>
      <c r="B3" s="13">
        <v>1.807271664446731</v>
      </c>
      <c r="F3" s="9"/>
      <c r="G3" s="9"/>
    </row>
    <row r="4" spans="1:7" x14ac:dyDescent="0.3">
      <c r="A4" s="12" t="s">
        <v>4</v>
      </c>
      <c r="B4" s="13">
        <v>1900</v>
      </c>
      <c r="F4" s="9"/>
      <c r="G4" s="9"/>
    </row>
    <row r="5" spans="1:7" x14ac:dyDescent="0.3">
      <c r="A5" s="12" t="s">
        <v>5</v>
      </c>
      <c r="B5" s="13">
        <v>1920</v>
      </c>
      <c r="F5" s="9"/>
      <c r="G5" s="9"/>
    </row>
    <row r="6" spans="1:7" x14ac:dyDescent="0.3">
      <c r="A6" s="12" t="s">
        <v>6</v>
      </c>
      <c r="B6" s="13">
        <v>1.2</v>
      </c>
      <c r="F6" s="9"/>
      <c r="G6" s="9"/>
    </row>
    <row r="7" spans="1:7" x14ac:dyDescent="0.3">
      <c r="A7" s="10" t="s">
        <v>7</v>
      </c>
      <c r="B7" s="11">
        <v>0.34</v>
      </c>
      <c r="F7" s="11"/>
      <c r="G7" s="11"/>
    </row>
    <row r="8" spans="1:7" x14ac:dyDescent="0.3">
      <c r="A8" s="10" t="s">
        <v>8</v>
      </c>
      <c r="B8" s="11">
        <v>5</v>
      </c>
      <c r="C8" s="12">
        <v>15</v>
      </c>
      <c r="F8" s="11"/>
      <c r="G8" s="11"/>
    </row>
    <row r="9" spans="1:7" x14ac:dyDescent="0.3">
      <c r="A9" s="12" t="s">
        <v>9</v>
      </c>
      <c r="B9" s="18">
        <v>6777268.7416752419</v>
      </c>
      <c r="F9" s="13"/>
      <c r="G9" s="13"/>
    </row>
    <row r="10" spans="1:7" x14ac:dyDescent="0.3">
      <c r="A10" s="12" t="s">
        <v>10</v>
      </c>
      <c r="B10" s="18">
        <v>7128000</v>
      </c>
      <c r="F10" s="13"/>
      <c r="G10" s="13"/>
    </row>
    <row r="11" spans="1:7" x14ac:dyDescent="0.3">
      <c r="A11" s="12" t="s">
        <v>11</v>
      </c>
      <c r="B11" s="14">
        <v>2.4</v>
      </c>
    </row>
    <row r="12" spans="1:7" x14ac:dyDescent="0.3">
      <c r="A12" s="10" t="s">
        <v>12</v>
      </c>
      <c r="B12" s="11">
        <v>1.5</v>
      </c>
    </row>
    <row r="13" spans="1:7" x14ac:dyDescent="0.3">
      <c r="A13" s="8" t="s">
        <v>13</v>
      </c>
      <c r="B13" s="9">
        <f>20/12</f>
        <v>1.6666666666666667</v>
      </c>
      <c r="C13" s="9"/>
      <c r="D13" s="9"/>
    </row>
    <row r="14" spans="1:7" x14ac:dyDescent="0.3">
      <c r="A14" s="10" t="s">
        <v>14</v>
      </c>
      <c r="B14" s="11">
        <v>1</v>
      </c>
      <c r="C14" s="11"/>
      <c r="D14" s="11"/>
    </row>
    <row r="15" spans="1:7" x14ac:dyDescent="0.3">
      <c r="A15" s="10" t="s">
        <v>15</v>
      </c>
      <c r="B15" s="11">
        <v>0.89</v>
      </c>
      <c r="C15" s="11"/>
      <c r="D15" s="11"/>
      <c r="E15" s="12" t="s">
        <v>16</v>
      </c>
    </row>
    <row r="16" spans="1:7" x14ac:dyDescent="0.3">
      <c r="A16" s="8" t="s">
        <v>17</v>
      </c>
      <c r="B16" s="19">
        <v>1960</v>
      </c>
      <c r="C16" s="19"/>
      <c r="D16" s="19"/>
      <c r="E16" s="12" t="s">
        <v>18</v>
      </c>
    </row>
    <row r="17" spans="1:5" x14ac:dyDescent="0.3">
      <c r="A17" s="12" t="s">
        <v>19</v>
      </c>
      <c r="B17" s="14">
        <v>2000</v>
      </c>
    </row>
    <row r="18" spans="1:5" x14ac:dyDescent="0.3">
      <c r="A18" s="12" t="s">
        <v>20</v>
      </c>
      <c r="B18" s="14">
        <v>6</v>
      </c>
    </row>
    <row r="19" spans="1:5" x14ac:dyDescent="0.3">
      <c r="A19" s="12" t="s">
        <v>21</v>
      </c>
      <c r="B19" s="14">
        <v>13</v>
      </c>
    </row>
    <row r="20" spans="1:5" x14ac:dyDescent="0.3">
      <c r="A20" s="12" t="s">
        <v>22</v>
      </c>
      <c r="B20" s="14">
        <v>0.6</v>
      </c>
    </row>
    <row r="21" spans="1:5" x14ac:dyDescent="0.3">
      <c r="A21" s="12" t="s">
        <v>23</v>
      </c>
      <c r="B21" s="14">
        <v>0.03</v>
      </c>
    </row>
    <row r="22" spans="1:5" x14ac:dyDescent="0.3">
      <c r="A22" s="12" t="s">
        <v>24</v>
      </c>
      <c r="B22" s="14">
        <v>0.03</v>
      </c>
    </row>
    <row r="23" spans="1:5" x14ac:dyDescent="0.3">
      <c r="A23" s="25" t="s">
        <v>25</v>
      </c>
      <c r="B23" s="25">
        <v>0.25</v>
      </c>
      <c r="C23" s="25">
        <v>0.15</v>
      </c>
      <c r="D23" s="25">
        <v>0.35</v>
      </c>
      <c r="E23" s="25"/>
    </row>
    <row r="24" spans="1:5" x14ac:dyDescent="0.3">
      <c r="A24" s="25" t="s">
        <v>26</v>
      </c>
      <c r="B24" s="25">
        <v>0.08</v>
      </c>
      <c r="C24" s="25">
        <v>0.05</v>
      </c>
      <c r="D24" s="25">
        <v>0.12</v>
      </c>
      <c r="E24" s="25"/>
    </row>
    <row r="25" spans="1:5" x14ac:dyDescent="0.3">
      <c r="A25" s="12" t="s">
        <v>27</v>
      </c>
      <c r="B25" s="14">
        <v>92</v>
      </c>
      <c r="E25" s="12" t="s">
        <v>28</v>
      </c>
    </row>
    <row r="26" spans="1:5" x14ac:dyDescent="0.3">
      <c r="A26" s="12" t="s">
        <v>29</v>
      </c>
      <c r="B26" s="14">
        <v>0</v>
      </c>
    </row>
    <row r="27" spans="1:5" x14ac:dyDescent="0.3">
      <c r="A27" s="12" t="s">
        <v>30</v>
      </c>
      <c r="B27" s="14">
        <v>0</v>
      </c>
    </row>
    <row r="28" spans="1:5" x14ac:dyDescent="0.3">
      <c r="A28" s="12" t="s">
        <v>31</v>
      </c>
      <c r="B28" s="14">
        <v>0</v>
      </c>
    </row>
    <row r="29" spans="1:5" x14ac:dyDescent="0.3">
      <c r="A29" s="12" t="s">
        <v>32</v>
      </c>
      <c r="B29" s="14">
        <v>1</v>
      </c>
    </row>
    <row r="30" spans="1:5" x14ac:dyDescent="0.3">
      <c r="A30" s="12" t="s">
        <v>33</v>
      </c>
      <c r="B30" s="14">
        <v>857</v>
      </c>
      <c r="E30" s="12" t="s">
        <v>28</v>
      </c>
    </row>
    <row r="31" spans="1:5" x14ac:dyDescent="0.3">
      <c r="A31" s="12" t="s">
        <v>34</v>
      </c>
      <c r="B31" s="14">
        <v>0</v>
      </c>
    </row>
    <row r="32" spans="1:5" x14ac:dyDescent="0.3">
      <c r="A32" s="12" t="s">
        <v>35</v>
      </c>
      <c r="B32" s="14">
        <v>0</v>
      </c>
    </row>
    <row r="33" spans="1:5" x14ac:dyDescent="0.3">
      <c r="A33" s="12" t="s">
        <v>36</v>
      </c>
      <c r="B33" s="14">
        <v>0</v>
      </c>
    </row>
    <row r="34" spans="1:5" x14ac:dyDescent="0.3">
      <c r="A34" s="12" t="s">
        <v>37</v>
      </c>
      <c r="B34" s="14">
        <v>1</v>
      </c>
    </row>
    <row r="35" spans="1:5" x14ac:dyDescent="0.3">
      <c r="A35" s="12" t="s">
        <v>38</v>
      </c>
      <c r="B35" s="12">
        <f>1.02+67.12</f>
        <v>68.14</v>
      </c>
      <c r="E35" s="12" t="s">
        <v>39</v>
      </c>
    </row>
    <row r="36" spans="1:5" x14ac:dyDescent="0.3">
      <c r="A36" s="12" t="s">
        <v>40</v>
      </c>
      <c r="B36" s="12">
        <v>0</v>
      </c>
    </row>
    <row r="37" spans="1:5" x14ac:dyDescent="0.3">
      <c r="A37" s="12" t="s">
        <v>41</v>
      </c>
      <c r="B37" s="12">
        <v>8028</v>
      </c>
      <c r="E37" s="12" t="s">
        <v>42</v>
      </c>
    </row>
    <row r="38" spans="1:5" x14ac:dyDescent="0.3">
      <c r="A38" s="12" t="s">
        <v>43</v>
      </c>
      <c r="B38" s="12">
        <v>1</v>
      </c>
    </row>
    <row r="39" spans="1:5" x14ac:dyDescent="0.3">
      <c r="A39" s="12" t="s">
        <v>44</v>
      </c>
      <c r="B39" s="12">
        <v>1</v>
      </c>
    </row>
    <row r="40" spans="1:5" x14ac:dyDescent="0.3">
      <c r="A40" s="12" t="s">
        <v>45</v>
      </c>
      <c r="B40" s="21">
        <f>6094-7861</f>
        <v>-1767</v>
      </c>
    </row>
    <row r="41" spans="1:5" x14ac:dyDescent="0.3">
      <c r="A41" s="12" t="s">
        <v>46</v>
      </c>
      <c r="B41" s="20">
        <v>0</v>
      </c>
    </row>
    <row r="42" spans="1:5" x14ac:dyDescent="0.3">
      <c r="A42" s="12" t="s">
        <v>47</v>
      </c>
      <c r="B42" s="12">
        <v>0</v>
      </c>
    </row>
    <row r="43" spans="1:5" x14ac:dyDescent="0.3">
      <c r="A43" s="12" t="s">
        <v>48</v>
      </c>
      <c r="B43" s="12">
        <v>0.9</v>
      </c>
    </row>
    <row r="44" spans="1:5" x14ac:dyDescent="0.3">
      <c r="A44" s="12" t="s">
        <v>49</v>
      </c>
      <c r="B44" s="12">
        <v>751</v>
      </c>
    </row>
    <row r="45" spans="1:5" x14ac:dyDescent="0.3">
      <c r="A45" s="12" t="s">
        <v>50</v>
      </c>
      <c r="B45" s="12">
        <v>0</v>
      </c>
    </row>
    <row r="46" spans="1:5" x14ac:dyDescent="0.3">
      <c r="A46" s="12" t="s">
        <v>51</v>
      </c>
      <c r="B46" s="12">
        <v>0</v>
      </c>
    </row>
    <row r="47" spans="1:5" x14ac:dyDescent="0.3">
      <c r="A47" s="12" t="s">
        <v>52</v>
      </c>
      <c r="B47" s="12">
        <v>0</v>
      </c>
    </row>
    <row r="48" spans="1:5" x14ac:dyDescent="0.3">
      <c r="A48" s="12" t="s">
        <v>53</v>
      </c>
      <c r="B48" s="12">
        <v>1</v>
      </c>
    </row>
    <row r="49" spans="1:2" x14ac:dyDescent="0.3">
      <c r="A49" s="12" t="s">
        <v>54</v>
      </c>
      <c r="B49" s="12">
        <v>862</v>
      </c>
    </row>
    <row r="50" spans="1:2" x14ac:dyDescent="0.3">
      <c r="A50" s="12" t="s">
        <v>55</v>
      </c>
      <c r="B50" s="12">
        <v>0</v>
      </c>
    </row>
    <row r="51" spans="1:2" x14ac:dyDescent="0.3">
      <c r="A51" s="12" t="s">
        <v>56</v>
      </c>
      <c r="B51" s="12">
        <v>0</v>
      </c>
    </row>
    <row r="52" spans="1:2" x14ac:dyDescent="0.3">
      <c r="A52" s="12" t="s">
        <v>57</v>
      </c>
      <c r="B52" s="12">
        <v>0</v>
      </c>
    </row>
    <row r="53" spans="1:2" x14ac:dyDescent="0.3">
      <c r="A53" s="12" t="s">
        <v>58</v>
      </c>
      <c r="B53" s="12">
        <v>1</v>
      </c>
    </row>
    <row r="54" spans="1:2" x14ac:dyDescent="0.3">
      <c r="A54" t="s">
        <v>59</v>
      </c>
      <c r="B54">
        <v>1.019152193274085</v>
      </c>
    </row>
    <row r="55" spans="1:2" x14ac:dyDescent="0.3">
      <c r="A55" t="s">
        <v>60</v>
      </c>
      <c r="B55">
        <v>0.70680126378853336</v>
      </c>
    </row>
    <row r="56" spans="1:2" x14ac:dyDescent="0.3">
      <c r="A56" t="s">
        <v>61</v>
      </c>
      <c r="B56">
        <v>3.041262338038615</v>
      </c>
    </row>
  </sheetData>
  <dataValidations count="5">
    <dataValidation type="whole" showInputMessage="1" showErrorMessage="1" sqref="B3:B10 F9:F10 G9:G10">
      <formula1>0</formula1>
      <formula2>10000000000</formula2>
    </dataValidation>
    <dataValidation type="decimal" showInputMessage="1" showErrorMessage="1" sqref="B2 F2:F6 G2:G6">
      <formula1>0</formula1>
      <formula2>1000</formula2>
    </dataValidation>
    <dataValidation type="decimal" showInputMessage="1" showErrorMessage="1" sqref="B7 F7:F8 G7:G8">
      <formula1>0</formula1>
      <formula2>1</formula2>
    </dataValidation>
    <dataValidation showInputMessage="1" showErrorMessage="1" promptTitle="Age unstratified" prompt="Some values you can replace the ones to the left with if you want a manual calibration for the model without age stratification." sqref="H1"/>
    <dataValidation type="decimal" showInputMessage="1" showErrorMessage="1" sqref="B4:B16 C16 D16">
      <formula1>-10000</formula1>
      <formula2>10000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X34"/>
  <sheetViews>
    <sheetView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22" sqref="Q22"/>
    </sheetView>
  </sheetViews>
  <sheetFormatPr defaultColWidth="9.109375" defaultRowHeight="14.4" x14ac:dyDescent="0.3"/>
  <cols>
    <col min="1" max="1" width="36.88671875" style="3" customWidth="1"/>
    <col min="2" max="2" width="9.33203125" style="4" customWidth="1"/>
    <col min="3" max="3" width="11" style="4" customWidth="1"/>
    <col min="4" max="4" width="11" style="5" customWidth="1"/>
    <col min="5" max="5" width="7.109375" style="23" customWidth="1"/>
    <col min="6" max="6" width="7.44140625" style="23" customWidth="1"/>
    <col min="7" max="7" width="7.5546875" style="23" customWidth="1"/>
    <col min="8" max="12" width="7" style="23" customWidth="1"/>
    <col min="13" max="14" width="7.44140625" style="23" bestFit="1" customWidth="1"/>
    <col min="15" max="15" width="7.44140625" style="23" customWidth="1"/>
    <col min="16" max="16" width="7.88671875" style="23" customWidth="1"/>
    <col min="17" max="18" width="14" style="23" customWidth="1"/>
    <col min="19" max="19" width="14.44140625" style="23" bestFit="1" customWidth="1"/>
    <col min="20" max="23" width="14.44140625" style="23" customWidth="1"/>
    <col min="24" max="24" width="9.109375" style="23" customWidth="1"/>
    <col min="25" max="16384" width="9.109375" style="23"/>
  </cols>
  <sheetData>
    <row r="1" spans="1:24" s="1" customFormat="1" x14ac:dyDescent="0.3">
      <c r="A1" s="15" t="s">
        <v>62</v>
      </c>
      <c r="B1" s="7" t="s">
        <v>63</v>
      </c>
      <c r="C1" s="7" t="s">
        <v>64</v>
      </c>
      <c r="D1" s="1">
        <v>1920</v>
      </c>
      <c r="E1" s="1">
        <v>1989</v>
      </c>
      <c r="F1" s="1">
        <v>1994</v>
      </c>
      <c r="G1" s="1">
        <v>2000</v>
      </c>
      <c r="H1" s="1">
        <v>2006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</row>
    <row r="2" spans="1:24" x14ac:dyDescent="0.3">
      <c r="A2" s="16" t="s">
        <v>73</v>
      </c>
      <c r="B2" s="4" t="s">
        <v>74</v>
      </c>
      <c r="P2" s="23">
        <v>0</v>
      </c>
      <c r="Q2" s="23">
        <v>50</v>
      </c>
      <c r="S2" s="24"/>
      <c r="T2" s="24"/>
    </row>
    <row r="3" spans="1:24" x14ac:dyDescent="0.3">
      <c r="A3" s="16" t="s">
        <v>75</v>
      </c>
      <c r="B3" s="4" t="s">
        <v>74</v>
      </c>
      <c r="G3" s="23">
        <v>0</v>
      </c>
      <c r="I3" s="23">
        <v>60</v>
      </c>
      <c r="K3" s="23">
        <v>95</v>
      </c>
      <c r="S3" s="24"/>
      <c r="T3" s="24"/>
    </row>
    <row r="4" spans="1:24" x14ac:dyDescent="0.3">
      <c r="A4" s="16" t="s">
        <v>76</v>
      </c>
      <c r="B4" s="4" t="s">
        <v>74</v>
      </c>
      <c r="G4" s="23">
        <v>0</v>
      </c>
      <c r="I4" s="23">
        <v>60</v>
      </c>
      <c r="K4" s="23">
        <v>95</v>
      </c>
      <c r="S4" s="24"/>
      <c r="T4" s="24"/>
      <c r="U4" s="24"/>
    </row>
    <row r="5" spans="1:24" x14ac:dyDescent="0.3">
      <c r="A5" s="16" t="s">
        <v>77</v>
      </c>
      <c r="B5" s="4" t="s">
        <v>74</v>
      </c>
      <c r="G5" s="23">
        <v>0</v>
      </c>
      <c r="K5" s="23">
        <v>50</v>
      </c>
      <c r="S5" s="24">
        <v>100</v>
      </c>
      <c r="T5" s="24"/>
      <c r="U5" s="24"/>
    </row>
    <row r="6" spans="1:24" x14ac:dyDescent="0.3">
      <c r="A6" s="16" t="s">
        <v>78</v>
      </c>
      <c r="B6" s="4" t="s">
        <v>74</v>
      </c>
      <c r="G6" s="23">
        <v>0</v>
      </c>
      <c r="K6" s="23">
        <v>100</v>
      </c>
      <c r="S6" s="24"/>
      <c r="T6" s="24"/>
      <c r="U6" s="24"/>
    </row>
    <row r="7" spans="1:24" x14ac:dyDescent="0.3">
      <c r="A7" s="16" t="s">
        <v>79</v>
      </c>
      <c r="B7" s="4" t="s">
        <v>74</v>
      </c>
      <c r="D7" s="17"/>
      <c r="I7" s="23">
        <v>0</v>
      </c>
      <c r="J7" s="23">
        <f>844/1280*100</f>
        <v>65.9375</v>
      </c>
      <c r="K7" s="23">
        <f>966/1174*100</f>
        <v>82.282793867120958</v>
      </c>
      <c r="L7" s="23">
        <f>745/1077*100</f>
        <v>69.173630454967508</v>
      </c>
      <c r="M7" s="23">
        <f>829/1091*100</f>
        <v>75.985334555453704</v>
      </c>
      <c r="N7" s="23">
        <f>734/951*100</f>
        <v>77.181913774973708</v>
      </c>
      <c r="O7" s="23">
        <f>740/891*100</f>
        <v>83.052749719416383</v>
      </c>
      <c r="P7" s="23">
        <f>674/782*100</f>
        <v>86.189258312020456</v>
      </c>
      <c r="R7" s="23">
        <v>95</v>
      </c>
    </row>
    <row r="8" spans="1:24" x14ac:dyDescent="0.3">
      <c r="A8" s="16" t="s">
        <v>80</v>
      </c>
      <c r="B8" s="4" t="s">
        <v>74</v>
      </c>
      <c r="P8" s="23">
        <v>100</v>
      </c>
      <c r="S8" s="24"/>
      <c r="T8" s="24"/>
      <c r="V8" s="24">
        <v>0</v>
      </c>
      <c r="X8" s="23">
        <v>0</v>
      </c>
    </row>
    <row r="9" spans="1:24" x14ac:dyDescent="0.3">
      <c r="A9" s="16" t="s">
        <v>81</v>
      </c>
      <c r="B9" s="4" t="s">
        <v>74</v>
      </c>
      <c r="P9" s="23">
        <v>100</v>
      </c>
      <c r="S9" s="24"/>
      <c r="T9" s="24"/>
      <c r="U9" s="24">
        <v>0</v>
      </c>
      <c r="V9" s="24">
        <v>0</v>
      </c>
      <c r="X9" s="23">
        <v>0</v>
      </c>
    </row>
    <row r="10" spans="1:24" x14ac:dyDescent="0.3">
      <c r="A10" s="16" t="s">
        <v>82</v>
      </c>
      <c r="B10" s="4" t="s">
        <v>74</v>
      </c>
      <c r="P10" s="23">
        <v>0</v>
      </c>
      <c r="S10" s="24"/>
      <c r="T10" s="24">
        <v>100</v>
      </c>
      <c r="V10" s="24"/>
    </row>
    <row r="11" spans="1:24" x14ac:dyDescent="0.3">
      <c r="A11" s="16" t="s">
        <v>83</v>
      </c>
      <c r="B11" s="4" t="s">
        <v>74</v>
      </c>
      <c r="P11" s="23">
        <v>0</v>
      </c>
      <c r="S11" s="24"/>
      <c r="T11" s="24">
        <v>100</v>
      </c>
      <c r="V11" s="24"/>
    </row>
    <row r="12" spans="1:24" x14ac:dyDescent="0.3">
      <c r="A12" s="16" t="s">
        <v>84</v>
      </c>
      <c r="B12" s="4" t="s">
        <v>74</v>
      </c>
      <c r="D12" s="5">
        <v>1</v>
      </c>
      <c r="E12">
        <v>25.481798063623799</v>
      </c>
      <c r="G12">
        <v>63.651452282157699</v>
      </c>
      <c r="H12">
        <v>82.987551867219906</v>
      </c>
      <c r="K12">
        <v>100</v>
      </c>
      <c r="M12">
        <v>107.966804979253</v>
      </c>
      <c r="N12">
        <v>111.203319502075</v>
      </c>
      <c r="P12">
        <v>117.42738589211601</v>
      </c>
    </row>
    <row r="13" spans="1:24" x14ac:dyDescent="0.3">
      <c r="A13" s="16" t="s">
        <v>85</v>
      </c>
      <c r="B13" s="4" t="s">
        <v>74</v>
      </c>
      <c r="H13" s="23">
        <v>5.4</v>
      </c>
      <c r="I13" s="23">
        <v>5.6</v>
      </c>
      <c r="M13" s="23">
        <v>6</v>
      </c>
      <c r="N13" s="23">
        <v>7.63</v>
      </c>
      <c r="P13" s="23">
        <v>8.4</v>
      </c>
    </row>
    <row r="14" spans="1:24" x14ac:dyDescent="0.3">
      <c r="A14" s="16" t="s">
        <v>86</v>
      </c>
      <c r="B14" s="4" t="s">
        <v>74</v>
      </c>
      <c r="G14" s="23">
        <v>1</v>
      </c>
      <c r="P14" s="23">
        <v>1</v>
      </c>
    </row>
    <row r="15" spans="1:24" x14ac:dyDescent="0.3">
      <c r="A15" s="16" t="s">
        <v>87</v>
      </c>
      <c r="B15" s="4" t="s">
        <v>74</v>
      </c>
      <c r="G15" s="23">
        <v>8</v>
      </c>
      <c r="P15" s="23">
        <v>8</v>
      </c>
      <c r="W15" s="23">
        <v>5.0999999999999996</v>
      </c>
    </row>
    <row r="16" spans="1:24" x14ac:dyDescent="0.3">
      <c r="A16" s="16" t="s">
        <v>88</v>
      </c>
      <c r="B16" s="4" t="s">
        <v>89</v>
      </c>
      <c r="E16" s="5"/>
      <c r="F16" s="5">
        <v>63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8" spans="5:23" x14ac:dyDescent="0.3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23" spans="5:23" x14ac:dyDescent="0.3">
      <c r="H23" s="6"/>
      <c r="I23" s="6"/>
      <c r="J23" s="6"/>
    </row>
    <row r="24" spans="5:23" x14ac:dyDescent="0.3">
      <c r="H24" s="6"/>
      <c r="I24" s="6"/>
      <c r="J24" s="6"/>
      <c r="Q24" s="22"/>
      <c r="R24" s="22"/>
      <c r="S24" s="22"/>
      <c r="T24" s="22"/>
      <c r="U24" s="22"/>
      <c r="V24" s="22"/>
      <c r="W24" s="22"/>
    </row>
    <row r="25" spans="5:23" x14ac:dyDescent="0.3">
      <c r="H25" s="6"/>
      <c r="I25" s="6"/>
      <c r="J25" s="6"/>
      <c r="S25" s="24"/>
      <c r="T25" s="24"/>
    </row>
    <row r="26" spans="5:23" x14ac:dyDescent="0.3">
      <c r="S26" s="24"/>
      <c r="T26" s="24"/>
    </row>
    <row r="27" spans="5:23" x14ac:dyDescent="0.3">
      <c r="S27" s="24"/>
      <c r="T27" s="24"/>
      <c r="U27" s="24"/>
    </row>
    <row r="28" spans="5:23" x14ac:dyDescent="0.3">
      <c r="S28" s="24"/>
      <c r="T28" s="24"/>
      <c r="U28" s="24"/>
    </row>
    <row r="29" spans="5:23" x14ac:dyDescent="0.3">
      <c r="S29" s="24"/>
      <c r="T29" s="24"/>
      <c r="U29" s="24"/>
    </row>
    <row r="31" spans="5:23" x14ac:dyDescent="0.3">
      <c r="S31" s="24"/>
      <c r="T31" s="24"/>
      <c r="V31" s="24"/>
    </row>
    <row r="32" spans="5:23" x14ac:dyDescent="0.3">
      <c r="S32" s="24"/>
      <c r="T32" s="24"/>
      <c r="U32" s="24"/>
      <c r="V32" s="24"/>
    </row>
    <row r="33" spans="19:22" x14ac:dyDescent="0.3">
      <c r="S33" s="24"/>
      <c r="T33" s="24"/>
      <c r="V33" s="24"/>
    </row>
    <row r="34" spans="19:22" x14ac:dyDescent="0.3">
      <c r="S34" s="24"/>
      <c r="T34" s="24"/>
      <c r="V34" s="24"/>
    </row>
  </sheetData>
  <dataValidations count="3">
    <dataValidation showInputMessage="1" showErrorMessage="1" sqref="C1"/>
    <dataValidation type="decimal" showInputMessage="1" showErrorMessage="1" sqref="D7 E23:E25 F23:F25 G23:G25 H23:H25 I23:I25 J23:J25 K23:K25 L23:L25 M23:M25 N23:N25 O23:O25 P23:P25">
      <formula1>0</formula1>
      <formula2>100</formula2>
    </dataValidation>
    <dataValidation type="decimal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ColWidth="11.5546875" defaultRowHeight="14.4" x14ac:dyDescent="0.3"/>
  <sheetData>
    <row r="2" spans="1:4" x14ac:dyDescent="0.3">
      <c r="A2" t="s">
        <v>89</v>
      </c>
      <c r="B2" t="b">
        <v>1</v>
      </c>
      <c r="C2" t="s">
        <v>90</v>
      </c>
      <c r="D2" t="s">
        <v>91</v>
      </c>
    </row>
    <row r="3" spans="1:4" x14ac:dyDescent="0.3">
      <c r="A3" t="s">
        <v>74</v>
      </c>
      <c r="B3" t="b">
        <v>0</v>
      </c>
      <c r="C3" t="s">
        <v>92</v>
      </c>
    </row>
    <row r="4" spans="1:4" x14ac:dyDescent="0.3">
      <c r="A4" t="s">
        <v>93</v>
      </c>
      <c r="C4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2017-04-23T23:20:02Z</cp:lastPrinted>
  <dcterms:created xsi:type="dcterms:W3CDTF">2015-10-21T04:45:12Z</dcterms:created>
  <dcterms:modified xsi:type="dcterms:W3CDTF">2018-05-25T05:39:11Z</dcterms:modified>
</cp:coreProperties>
</file>