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xr:revisionPtr revIDLastSave="0" documentId="10_ncr:100000_{FCD42E2D-DADC-468F-8C95-EE98A3FE090E}" xr6:coauthVersionLast="31" xr6:coauthVersionMax="31" xr10:uidLastSave="{00000000-0000-0000-0000-000000000000}"/>
  <bookViews>
    <workbookView xWindow="0" yWindow="0" windowWidth="15120" windowHeight="5772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79017"/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B40" i="1"/>
  <c r="B35" i="1"/>
  <c r="B13" i="1"/>
</calcChain>
</file>

<file path=xl/sharedStrings.xml><?xml version="1.0" encoding="utf-8"?>
<sst xmlns="http://schemas.openxmlformats.org/spreadsheetml/2006/main" count="113" uniqueCount="97">
  <si>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</si>
  <si>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</si>
  <si>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</si>
  <si>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</si>
  <si>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</si>
  <si>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</si>
  <si>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</si>
  <si>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</si>
  <si>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</si>
  <si>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</si>
  <si>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</si>
  <si>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</si>
  <si>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</si>
  <si>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</si>
  <si>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int_timeperiod_shortcourse_mdr</t>
  </si>
  <si>
    <t>program_prop_treatment_success_shortcoursemdr</t>
  </si>
  <si>
    <t>Treatment success under shortcourse MDR-TB regimens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</si>
  <si>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</si>
  <si>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</si>
  <si>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</si>
  <si>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</si>
  <si>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</si>
  <si>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</si>
  <si>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</si>
  <si>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</si>
  <si>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int_prop_detection_ngo_ruralpoor</t>
  </si>
  <si>
    <t>int_prop_detection_dots_contributor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</si>
  <si>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</si>
  <si>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</si>
  <si>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</si>
  <si>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</si>
  <si>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</si>
  <si>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</si>
  <si>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</si>
  <si>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</si>
  <si>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</si>
  <si>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</si>
  <si>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</si>
  <si>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econ_unitcost_firstline_dst</t>
  </si>
  <si>
    <t>Transportation of culture + cost per DST</t>
  </si>
  <si>
    <t>econ_inflectioncost_firstline_dst</t>
  </si>
  <si>
    <t>econ_startupcost_firstline_dst</t>
  </si>
  <si>
    <t>3 extra staff, 223 EUR per month salary, assuming 1 year to get everything up to speed</t>
  </si>
  <si>
    <t>econ_startupduration_firstline_dst</t>
  </si>
  <si>
    <t>econ_saturation_firstline_dst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</si>
  <si>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</si>
  <si>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</si>
  <si>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</si>
  <si>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</si>
  <si>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</si>
  <si>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</si>
  <si>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</si>
  <si>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</si>
  <si>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</si>
  <si>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</si>
  <si>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</si>
  <si>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</si>
  <si>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</si>
  <si>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</si>
  <si>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</si>
  <si>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</si>
  <si>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</si>
  <si>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</si>
  <si>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</si>
  <si>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</si>
  <si>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</si>
  <si>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</si>
  <si>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</si>
  <si>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</si>
  <si>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</si>
  <si>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</si>
  <si>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</si>
  <si>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</si>
  <si>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</si>
  <si>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</si>
  <si>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</si>
  <si>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</si>
  <si>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</si>
  <si>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</si>
  <si>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</si>
  <si>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</si>
  <si>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</si>
  <si>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</si>
  <si>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</si>
  <si>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</si>
  <si>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</si>
  <si>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</si>
  <si>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</si>
  <si>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</si>
  <si>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</si>
  <si>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</si>
  <si>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</si>
  <si>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</si>
  <si>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</si>
  <si>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</si>
  <si>
    <t>inpatient was 1643 / ambulatory is 751</t>
  </si>
  <si>
    <t>inpatient was 1746 / ambulatory is 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</si>
</sst>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8" fillId="0" borderId="0" xfId="662" applyFont="1"/>
    <xf numFmtId="0" fontId="6" fillId="0" borderId="6" xfId="662" applyFont="1" applyBorder="1"/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/>
    <xf numFmtId="0" fontId="4" fillId="0" borderId="0" xfId="662" applyFont="1"/>
    <xf numFmtId="0" fontId="4" fillId="0" borderId="0" xfId="662" applyFont="1" applyAlignment="1">
      <alignment horizontal="center"/>
    </xf>
    <xf numFmtId="0" fontId="2" fillId="0" borderId="0" xfId="24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G56"/>
  <sheetViews>
    <sheetView tabSelected="1" topLeftCell="A21" zoomScaleNormal="100" workbookViewId="0">
      <selection activeCell="B44" sqref="B44"/>
    </sheetView>
  </sheetViews>
  <sheetFormatPr defaultColWidth="9.109375" defaultRowHeight="14.4" x14ac:dyDescent="0.3"/>
  <cols>
    <col min="1" max="1" width="47.33203125" style="12" customWidth="1"/>
    <col min="2" max="2" width="18" style="14" customWidth="1"/>
    <col min="3" max="5" width="9.109375" style="12" customWidth="1"/>
    <col min="6" max="6" width="13.88671875" style="12" bestFit="1" customWidth="1"/>
    <col min="7" max="7" width="16.88671875" style="12" bestFit="1" customWidth="1"/>
    <col min="8" max="8" width="15.6640625" style="12" bestFit="1" customWidth="1"/>
    <col min="9" max="12" width="9.109375" style="12" customWidth="1"/>
    <col min="13" max="16384" width="9.109375" style="12"/>
  </cols>
  <sheetData>
    <row r="1" spans="1:7" s="1" customFormat="1" x14ac:dyDescent="0.3">
      <c r="A1" s="1" t="s">
        <v>0</v>
      </c>
      <c r="B1" s="2" t="s">
        <v>1</v>
      </c>
    </row>
    <row r="2" spans="1:7" x14ac:dyDescent="0.3">
      <c r="A2" s="8" t="s">
        <v>2</v>
      </c>
      <c r="B2" s="9">
        <v>2.2420025367042959</v>
      </c>
      <c r="C2" s="12">
        <v>1</v>
      </c>
      <c r="D2" s="12">
        <v>5</v>
      </c>
      <c r="F2" s="9"/>
      <c r="G2" s="9"/>
    </row>
    <row r="3" spans="1:7" x14ac:dyDescent="0.3">
      <c r="A3" s="12" t="s">
        <v>3</v>
      </c>
      <c r="B3" s="13">
        <v>1.723840147990306</v>
      </c>
      <c r="F3" s="9"/>
      <c r="G3" s="9"/>
    </row>
    <row r="4" spans="1:7" x14ac:dyDescent="0.3">
      <c r="A4" s="12" t="s">
        <v>4</v>
      </c>
      <c r="B4" s="13">
        <v>1901.472898082902</v>
      </c>
      <c r="F4" s="9"/>
      <c r="G4" s="9"/>
    </row>
    <row r="5" spans="1:7" x14ac:dyDescent="0.3">
      <c r="A5" s="12" t="s">
        <v>5</v>
      </c>
      <c r="B5" s="13">
        <v>1920</v>
      </c>
      <c r="F5" s="9"/>
      <c r="G5" s="9"/>
    </row>
    <row r="6" spans="1:7" x14ac:dyDescent="0.3">
      <c r="A6" s="12" t="s">
        <v>6</v>
      </c>
      <c r="B6" s="13">
        <v>1.2</v>
      </c>
      <c r="F6" s="9"/>
      <c r="G6" s="9"/>
    </row>
    <row r="7" spans="1:7" x14ac:dyDescent="0.3">
      <c r="A7" s="10" t="s">
        <v>7</v>
      </c>
      <c r="B7" s="11">
        <v>0.24</v>
      </c>
      <c r="F7" s="11"/>
      <c r="G7" s="11"/>
    </row>
    <row r="8" spans="1:7" x14ac:dyDescent="0.3">
      <c r="A8" s="10" t="s">
        <v>8</v>
      </c>
      <c r="B8" s="11">
        <v>5</v>
      </c>
      <c r="C8" s="12">
        <v>15</v>
      </c>
      <c r="F8" s="11"/>
      <c r="G8" s="11"/>
    </row>
    <row r="9" spans="1:7" x14ac:dyDescent="0.3">
      <c r="A9" s="12" t="s">
        <v>9</v>
      </c>
      <c r="B9" s="18">
        <v>6464400.5549636474</v>
      </c>
      <c r="F9" s="13"/>
      <c r="G9" s="13"/>
    </row>
    <row r="10" spans="1:7" x14ac:dyDescent="0.3">
      <c r="A10" s="12" t="s">
        <v>10</v>
      </c>
      <c r="B10" s="18">
        <v>7128000</v>
      </c>
      <c r="F10" s="13"/>
      <c r="G10" s="13"/>
    </row>
    <row r="11" spans="1:7" x14ac:dyDescent="0.3">
      <c r="A11" s="12" t="s">
        <v>11</v>
      </c>
      <c r="B11" s="14">
        <v>2.4</v>
      </c>
    </row>
    <row r="12" spans="1:7" x14ac:dyDescent="0.3">
      <c r="A12" s="10" t="s">
        <v>12</v>
      </c>
      <c r="B12" s="11">
        <v>1.5</v>
      </c>
    </row>
    <row r="13" spans="1:7" x14ac:dyDescent="0.3">
      <c r="A13" s="8" t="s">
        <v>13</v>
      </c>
      <c r="B13" s="9">
        <f>20/12</f>
        <v>1.6666666666666667</v>
      </c>
      <c r="C13" s="9"/>
      <c r="D13" s="9"/>
    </row>
    <row r="14" spans="1:7" x14ac:dyDescent="0.3">
      <c r="A14" s="10" t="s">
        <v>14</v>
      </c>
      <c r="B14" s="11">
        <v>1</v>
      </c>
      <c r="C14" s="11"/>
      <c r="D14" s="11"/>
    </row>
    <row r="15" spans="1:7" x14ac:dyDescent="0.3">
      <c r="A15" s="10" t="s">
        <v>15</v>
      </c>
      <c r="B15" s="11">
        <v>0.89</v>
      </c>
      <c r="C15" s="11"/>
      <c r="D15" s="11"/>
      <c r="E15" s="12" t="s">
        <v>16</v>
      </c>
    </row>
    <row r="16" spans="1:7" x14ac:dyDescent="0.3">
      <c r="A16" s="8" t="s">
        <v>17</v>
      </c>
      <c r="B16" s="19">
        <v>1963</v>
      </c>
      <c r="C16" s="19"/>
      <c r="D16" s="19"/>
      <c r="E16" s="12" t="s">
        <v>18</v>
      </c>
    </row>
    <row r="17" spans="1:5" x14ac:dyDescent="0.3">
      <c r="A17" s="12" t="s">
        <v>19</v>
      </c>
      <c r="B17" s="14">
        <v>2015</v>
      </c>
    </row>
    <row r="18" spans="1:5" x14ac:dyDescent="0.3">
      <c r="A18" s="12" t="s">
        <v>20</v>
      </c>
      <c r="B18" s="14">
        <v>6</v>
      </c>
    </row>
    <row r="19" spans="1:5" x14ac:dyDescent="0.3">
      <c r="A19" s="12" t="s">
        <v>21</v>
      </c>
      <c r="B19" s="14">
        <v>13</v>
      </c>
    </row>
    <row r="20" spans="1:5" x14ac:dyDescent="0.3">
      <c r="A20" s="12" t="s">
        <v>22</v>
      </c>
      <c r="B20" s="14">
        <v>0.6</v>
      </c>
    </row>
    <row r="21" spans="1:5" x14ac:dyDescent="0.3">
      <c r="A21" s="12" t="s">
        <v>23</v>
      </c>
      <c r="B21" s="14">
        <v>0.03</v>
      </c>
    </row>
    <row r="22" spans="1:5" x14ac:dyDescent="0.3">
      <c r="A22" s="12" t="s">
        <v>24</v>
      </c>
      <c r="B22" s="14">
        <v>0.03</v>
      </c>
    </row>
    <row r="23" spans="1:5" x14ac:dyDescent="0.3">
      <c r="A23" s="25" t="s">
        <v>25</v>
      </c>
      <c r="B23" s="25">
        <v>0.25</v>
      </c>
      <c r="C23" s="25">
        <v>0.15</v>
      </c>
      <c r="D23" s="25">
        <v>0.35</v>
      </c>
      <c r="E23" s="25"/>
    </row>
    <row r="24" spans="1:5" x14ac:dyDescent="0.3">
      <c r="A24" s="25" t="s">
        <v>26</v>
      </c>
      <c r="B24" s="25">
        <v>0.08</v>
      </c>
      <c r="C24" s="25">
        <v>0.05</v>
      </c>
      <c r="D24" s="25">
        <v>0.12</v>
      </c>
      <c r="E24" s="25"/>
    </row>
    <row r="25" spans="1:5" x14ac:dyDescent="0.3">
      <c r="A25" s="12" t="s">
        <v>27</v>
      </c>
      <c r="B25" s="14">
        <v>92</v>
      </c>
      <c r="E25" s="12" t="s">
        <v>28</v>
      </c>
    </row>
    <row r="26" spans="1:5" x14ac:dyDescent="0.3">
      <c r="A26" s="12" t="s">
        <v>29</v>
      </c>
      <c r="B26" s="14">
        <v>0</v>
      </c>
    </row>
    <row r="27" spans="1:5" x14ac:dyDescent="0.3">
      <c r="A27" s="12" t="s">
        <v>30</v>
      </c>
      <c r="B27" s="14">
        <v>0</v>
      </c>
    </row>
    <row r="28" spans="1:5" x14ac:dyDescent="0.3">
      <c r="A28" s="12" t="s">
        <v>31</v>
      </c>
      <c r="B28" s="14">
        <v>0</v>
      </c>
    </row>
    <row r="29" spans="1:5" x14ac:dyDescent="0.3">
      <c r="A29" s="12" t="s">
        <v>32</v>
      </c>
      <c r="B29" s="14">
        <v>1</v>
      </c>
    </row>
    <row r="30" spans="1:5" x14ac:dyDescent="0.3">
      <c r="A30" s="12" t="s">
        <v>33</v>
      </c>
      <c r="B30" s="14">
        <v>857</v>
      </c>
      <c r="E30" s="12" t="s">
        <v>28</v>
      </c>
    </row>
    <row r="31" spans="1:5" x14ac:dyDescent="0.3">
      <c r="A31" s="12" t="s">
        <v>34</v>
      </c>
      <c r="B31" s="14">
        <v>0</v>
      </c>
    </row>
    <row r="32" spans="1:5" x14ac:dyDescent="0.3">
      <c r="A32" s="12" t="s">
        <v>35</v>
      </c>
      <c r="B32" s="14">
        <v>0</v>
      </c>
    </row>
    <row r="33" spans="1:5" x14ac:dyDescent="0.3">
      <c r="A33" s="12" t="s">
        <v>36</v>
      </c>
      <c r="B33" s="14">
        <v>0</v>
      </c>
    </row>
    <row r="34" spans="1:5" x14ac:dyDescent="0.3">
      <c r="A34" s="12" t="s">
        <v>37</v>
      </c>
      <c r="B34" s="14">
        <v>1</v>
      </c>
    </row>
    <row r="35" spans="1:5" x14ac:dyDescent="0.3">
      <c r="A35" s="12" t="s">
        <v>38</v>
      </c>
      <c r="B35" s="12">
        <f>1.02+67.12</f>
        <v>68.14</v>
      </c>
      <c r="E35" s="12" t="s">
        <v>39</v>
      </c>
    </row>
    <row r="36" spans="1:5" x14ac:dyDescent="0.3">
      <c r="A36" s="12" t="s">
        <v>40</v>
      </c>
      <c r="B36" s="12">
        <v>0</v>
      </c>
    </row>
    <row r="37" spans="1:5" x14ac:dyDescent="0.3">
      <c r="A37" s="12" t="s">
        <v>41</v>
      </c>
      <c r="B37" s="12">
        <v>8028</v>
      </c>
      <c r="E37" s="12" t="s">
        <v>42</v>
      </c>
    </row>
    <row r="38" spans="1:5" x14ac:dyDescent="0.3">
      <c r="A38" s="12" t="s">
        <v>43</v>
      </c>
      <c r="B38" s="12">
        <v>1</v>
      </c>
    </row>
    <row r="39" spans="1:5" x14ac:dyDescent="0.3">
      <c r="A39" s="12" t="s">
        <v>44</v>
      </c>
      <c r="B39" s="12">
        <v>1</v>
      </c>
    </row>
    <row r="40" spans="1:5" x14ac:dyDescent="0.3">
      <c r="A40" s="12" t="s">
        <v>45</v>
      </c>
      <c r="B40" s="21">
        <f>6094-7861</f>
        <v>-1767</v>
      </c>
    </row>
    <row r="41" spans="1:5" x14ac:dyDescent="0.3">
      <c r="A41" s="12" t="s">
        <v>46</v>
      </c>
      <c r="B41" s="20">
        <v>0</v>
      </c>
    </row>
    <row r="42" spans="1:5" x14ac:dyDescent="0.3">
      <c r="A42" s="12" t="s">
        <v>47</v>
      </c>
      <c r="B42" s="12">
        <v>0</v>
      </c>
    </row>
    <row r="43" spans="1:5" x14ac:dyDescent="0.3">
      <c r="A43" s="12" t="s">
        <v>48</v>
      </c>
      <c r="B43" s="12">
        <v>0.9</v>
      </c>
    </row>
    <row r="44" spans="1:5" x14ac:dyDescent="0.3">
      <c r="A44" s="12" t="s">
        <v>49</v>
      </c>
      <c r="B44" s="12">
        <v>751</v>
      </c>
      <c r="E44" s="12" t="s">
        <v>95</v>
      </c>
    </row>
    <row r="45" spans="1:5" x14ac:dyDescent="0.3">
      <c r="A45" s="12" t="s">
        <v>50</v>
      </c>
      <c r="B45" s="12">
        <v>0</v>
      </c>
    </row>
    <row r="46" spans="1:5" x14ac:dyDescent="0.3">
      <c r="A46" s="12" t="s">
        <v>51</v>
      </c>
      <c r="B46" s="12">
        <v>0</v>
      </c>
    </row>
    <row r="47" spans="1:5" x14ac:dyDescent="0.3">
      <c r="A47" s="12" t="s">
        <v>52</v>
      </c>
      <c r="B47" s="12">
        <v>0</v>
      </c>
    </row>
    <row r="48" spans="1:5" x14ac:dyDescent="0.3">
      <c r="A48" s="12" t="s">
        <v>53</v>
      </c>
      <c r="B48" s="12">
        <v>1</v>
      </c>
    </row>
    <row r="49" spans="1:5" x14ac:dyDescent="0.3">
      <c r="A49" s="12" t="s">
        <v>54</v>
      </c>
      <c r="B49" s="12">
        <v>862</v>
      </c>
      <c r="E49" s="12" t="s">
        <v>96</v>
      </c>
    </row>
    <row r="50" spans="1:5" x14ac:dyDescent="0.3">
      <c r="A50" s="12" t="s">
        <v>55</v>
      </c>
      <c r="B50" s="12">
        <v>0</v>
      </c>
    </row>
    <row r="51" spans="1:5" x14ac:dyDescent="0.3">
      <c r="A51" s="12" t="s">
        <v>56</v>
      </c>
      <c r="B51" s="12">
        <v>0</v>
      </c>
    </row>
    <row r="52" spans="1:5" x14ac:dyDescent="0.3">
      <c r="A52" s="12" t="s">
        <v>57</v>
      </c>
      <c r="B52" s="12">
        <v>0</v>
      </c>
    </row>
    <row r="53" spans="1:5" x14ac:dyDescent="0.3">
      <c r="A53" s="12" t="s">
        <v>58</v>
      </c>
      <c r="B53" s="12">
        <v>1</v>
      </c>
    </row>
    <row r="54" spans="1:5" x14ac:dyDescent="0.3">
      <c r="A54" t="s">
        <v>59</v>
      </c>
      <c r="B54">
        <v>0.55230286301813614</v>
      </c>
    </row>
    <row r="55" spans="1:5" x14ac:dyDescent="0.3">
      <c r="A55" t="s">
        <v>60</v>
      </c>
      <c r="B55">
        <v>0.72198350874215744</v>
      </c>
    </row>
    <row r="56" spans="1:5" x14ac:dyDescent="0.3">
      <c r="A56" t="s">
        <v>61</v>
      </c>
      <c r="B56">
        <v>2.698952221706036</v>
      </c>
    </row>
  </sheetData>
  <dataValidations count="5">
    <dataValidation type="whole" showInputMessage="1" showErrorMessage="1" sqref="B3:B10 F9:F10 G9:G10" xr:uid="{00000000-0002-0000-0000-000000000000}">
      <formula1>0</formula1>
      <formula2>10000000000</formula2>
    </dataValidation>
    <dataValidation type="decimal" showInputMessage="1" showErrorMessage="1" sqref="B2 F2:F6 G2:G6" xr:uid="{00000000-0002-0000-0000-000001000000}">
      <formula1>0</formula1>
      <formula2>1000</formula2>
    </dataValidation>
    <dataValidation type="decimal" showInputMessage="1" showErrorMessage="1" sqref="B7 F7:F8 G7:G8" xr:uid="{00000000-0002-0000-0000-000002000000}">
      <formula1>0</formula1>
      <formula2>1</formula2>
    </dataValidation>
    <dataValidation showInputMessage="1" showErrorMessage="1" promptTitle="Age unstratified" prompt="Some values you can replace the ones to the left with if you want a manual calibration for the model without age stratification." sqref="H1" xr:uid="{00000000-0002-0000-0000-000003000000}"/>
    <dataValidation type="decimal" showInputMessage="1" showErrorMessage="1" sqref="B4:B16 C16 D16" xr:uid="{00000000-0002-0000-0000-000004000000}">
      <formula1>-10000</formula1>
      <formula2>10000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X34"/>
  <sheetViews>
    <sheetView zoomScale="145" zoomScaleNormal="14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S3" sqref="S3"/>
    </sheetView>
  </sheetViews>
  <sheetFormatPr defaultColWidth="9.109375" defaultRowHeight="14.4" x14ac:dyDescent="0.3"/>
  <cols>
    <col min="1" max="1" width="36.88671875" style="3" customWidth="1"/>
    <col min="2" max="2" width="9.33203125" style="4" customWidth="1"/>
    <col min="3" max="3" width="11" style="4" customWidth="1"/>
    <col min="4" max="4" width="11" style="5" customWidth="1"/>
    <col min="5" max="5" width="7.109375" style="23" customWidth="1"/>
    <col min="6" max="6" width="7.44140625" style="23" customWidth="1"/>
    <col min="7" max="7" width="7.5546875" style="23" customWidth="1"/>
    <col min="8" max="12" width="7" style="23" customWidth="1"/>
    <col min="13" max="14" width="7.44140625" style="23" bestFit="1" customWidth="1"/>
    <col min="15" max="15" width="7.44140625" style="23" customWidth="1"/>
    <col min="16" max="16" width="7.88671875" style="23" customWidth="1"/>
    <col min="17" max="18" width="14" style="23" customWidth="1"/>
    <col min="19" max="19" width="14.44140625" style="23" bestFit="1" customWidth="1"/>
    <col min="20" max="23" width="14.44140625" style="23" customWidth="1"/>
    <col min="24" max="26" width="9.109375" style="23" customWidth="1"/>
    <col min="27" max="16384" width="9.109375" style="23"/>
  </cols>
  <sheetData>
    <row r="1" spans="1:24" s="1" customFormat="1" x14ac:dyDescent="0.3">
      <c r="A1" s="15" t="s">
        <v>62</v>
      </c>
      <c r="B1" s="7" t="s">
        <v>63</v>
      </c>
      <c r="C1" s="7" t="s">
        <v>64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</row>
    <row r="2" spans="1:24" x14ac:dyDescent="0.3">
      <c r="A2" s="16" t="s">
        <v>73</v>
      </c>
      <c r="B2" s="4" t="s">
        <v>74</v>
      </c>
      <c r="P2" s="23">
        <v>0</v>
      </c>
      <c r="Q2" s="23">
        <v>50</v>
      </c>
      <c r="S2" s="24"/>
      <c r="T2" s="24"/>
    </row>
    <row r="3" spans="1:24" x14ac:dyDescent="0.3">
      <c r="A3" s="16" t="s">
        <v>75</v>
      </c>
      <c r="B3" s="4" t="s">
        <v>74</v>
      </c>
      <c r="G3" s="23">
        <v>0</v>
      </c>
      <c r="I3" s="23">
        <v>60</v>
      </c>
      <c r="K3" s="23">
        <v>95</v>
      </c>
      <c r="S3" s="24"/>
      <c r="T3" s="24"/>
    </row>
    <row r="4" spans="1:24" x14ac:dyDescent="0.3">
      <c r="A4" s="16" t="s">
        <v>76</v>
      </c>
      <c r="B4" s="4" t="s">
        <v>74</v>
      </c>
      <c r="G4" s="23">
        <v>0</v>
      </c>
      <c r="I4" s="23">
        <v>60</v>
      </c>
      <c r="K4" s="23">
        <v>95</v>
      </c>
      <c r="S4" s="24"/>
      <c r="T4" s="24"/>
      <c r="U4" s="24"/>
    </row>
    <row r="5" spans="1:24" x14ac:dyDescent="0.3">
      <c r="A5" s="16" t="s">
        <v>77</v>
      </c>
      <c r="B5" s="4" t="s">
        <v>74</v>
      </c>
      <c r="G5" s="23">
        <v>0</v>
      </c>
      <c r="K5" s="23">
        <v>50</v>
      </c>
      <c r="S5" s="24">
        <v>100</v>
      </c>
      <c r="T5" s="24"/>
      <c r="U5" s="24"/>
    </row>
    <row r="6" spans="1:24" x14ac:dyDescent="0.3">
      <c r="A6" s="16" t="s">
        <v>78</v>
      </c>
      <c r="B6" s="4" t="s">
        <v>74</v>
      </c>
      <c r="G6" s="23">
        <v>0</v>
      </c>
      <c r="K6" s="23">
        <v>100</v>
      </c>
      <c r="S6" s="24"/>
      <c r="T6" s="24"/>
      <c r="U6" s="24"/>
    </row>
    <row r="7" spans="1:24" x14ac:dyDescent="0.3">
      <c r="A7" s="16" t="s">
        <v>79</v>
      </c>
      <c r="B7" s="4" t="s">
        <v>74</v>
      </c>
      <c r="D7" s="17"/>
      <c r="I7" s="23">
        <v>0</v>
      </c>
      <c r="J7" s="23">
        <f>844/1280*100</f>
        <v>65.9375</v>
      </c>
      <c r="K7" s="23">
        <f>966/1174*100</f>
        <v>82.282793867120958</v>
      </c>
      <c r="L7" s="23">
        <f>745/1077*100</f>
        <v>69.173630454967508</v>
      </c>
      <c r="M7" s="23">
        <f>829/1091*100</f>
        <v>75.985334555453704</v>
      </c>
      <c r="N7" s="23">
        <f>734/951*100</f>
        <v>77.181913774973708</v>
      </c>
      <c r="O7" s="23">
        <f>740/891*100</f>
        <v>83.052749719416383</v>
      </c>
      <c r="P7" s="23">
        <f>674/782*100</f>
        <v>86.189258312020456</v>
      </c>
      <c r="R7" s="23">
        <v>95</v>
      </c>
    </row>
    <row r="8" spans="1:24" x14ac:dyDescent="0.3">
      <c r="A8" s="16" t="s">
        <v>80</v>
      </c>
      <c r="B8" s="4" t="s">
        <v>74</v>
      </c>
      <c r="P8" s="23">
        <v>100</v>
      </c>
      <c r="S8" s="24"/>
      <c r="T8" s="24"/>
      <c r="V8" s="24">
        <v>0</v>
      </c>
      <c r="X8" s="23">
        <v>0</v>
      </c>
    </row>
    <row r="9" spans="1:24" x14ac:dyDescent="0.3">
      <c r="A9" s="16" t="s">
        <v>81</v>
      </c>
      <c r="B9" s="4" t="s">
        <v>74</v>
      </c>
      <c r="P9" s="23">
        <v>100</v>
      </c>
      <c r="S9" s="24"/>
      <c r="T9" s="24"/>
      <c r="U9" s="24">
        <v>0</v>
      </c>
      <c r="V9" s="24">
        <v>0</v>
      </c>
      <c r="X9" s="23">
        <v>0</v>
      </c>
    </row>
    <row r="10" spans="1:24" x14ac:dyDescent="0.3">
      <c r="A10" s="16" t="s">
        <v>82</v>
      </c>
      <c r="B10" s="4" t="s">
        <v>74</v>
      </c>
      <c r="P10" s="23">
        <v>0</v>
      </c>
      <c r="S10" s="24"/>
      <c r="T10" s="24">
        <v>100</v>
      </c>
      <c r="V10" s="24"/>
    </row>
    <row r="11" spans="1:24" x14ac:dyDescent="0.3">
      <c r="A11" s="16" t="s">
        <v>83</v>
      </c>
      <c r="B11" s="4" t="s">
        <v>74</v>
      </c>
      <c r="P11" s="23">
        <v>0</v>
      </c>
      <c r="S11" s="24"/>
      <c r="T11" s="24">
        <v>100</v>
      </c>
      <c r="V11" s="24"/>
    </row>
    <row r="12" spans="1:24" x14ac:dyDescent="0.3">
      <c r="A12" s="16" t="s">
        <v>84</v>
      </c>
      <c r="B12" s="4" t="s">
        <v>74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4" x14ac:dyDescent="0.3">
      <c r="A13" s="16" t="s">
        <v>85</v>
      </c>
      <c r="B13" s="4" t="s">
        <v>74</v>
      </c>
      <c r="H13" s="23">
        <v>5.4</v>
      </c>
      <c r="I13" s="23">
        <v>5.6</v>
      </c>
      <c r="M13" s="23">
        <v>6</v>
      </c>
      <c r="N13" s="23">
        <v>7.63</v>
      </c>
      <c r="P13" s="23">
        <v>8.4</v>
      </c>
    </row>
    <row r="14" spans="1:24" x14ac:dyDescent="0.3">
      <c r="A14" s="16" t="s">
        <v>86</v>
      </c>
      <c r="B14" s="4" t="s">
        <v>74</v>
      </c>
      <c r="G14" s="23">
        <v>1</v>
      </c>
      <c r="P14" s="23">
        <v>1</v>
      </c>
    </row>
    <row r="15" spans="1:24" x14ac:dyDescent="0.3">
      <c r="A15" s="16" t="s">
        <v>87</v>
      </c>
      <c r="B15" s="4" t="s">
        <v>74</v>
      </c>
      <c r="G15" s="23">
        <v>8</v>
      </c>
      <c r="P15" s="23">
        <v>8</v>
      </c>
      <c r="W15" s="23">
        <v>5.0999999999999996</v>
      </c>
    </row>
    <row r="16" spans="1:24" x14ac:dyDescent="0.3">
      <c r="A16" s="16" t="s">
        <v>88</v>
      </c>
      <c r="B16" s="4" t="s">
        <v>89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3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3">
      <c r="H23" s="6"/>
      <c r="I23" s="6"/>
      <c r="J23" s="6"/>
    </row>
    <row r="24" spans="5:23" x14ac:dyDescent="0.3">
      <c r="H24" s="6"/>
      <c r="I24" s="6"/>
      <c r="J24" s="6"/>
      <c r="Q24" s="22"/>
      <c r="R24" s="22"/>
      <c r="S24" s="22"/>
      <c r="T24" s="22"/>
      <c r="U24" s="22"/>
      <c r="V24" s="22"/>
      <c r="W24" s="22"/>
    </row>
    <row r="25" spans="5:23" x14ac:dyDescent="0.3">
      <c r="H25" s="6"/>
      <c r="I25" s="6"/>
      <c r="J25" s="6"/>
      <c r="S25" s="24"/>
      <c r="T25" s="24"/>
    </row>
    <row r="26" spans="5:23" x14ac:dyDescent="0.3">
      <c r="S26" s="24"/>
      <c r="T26" s="24"/>
    </row>
    <row r="27" spans="5:23" x14ac:dyDescent="0.3">
      <c r="S27" s="24"/>
      <c r="T27" s="24"/>
      <c r="U27" s="24"/>
    </row>
    <row r="28" spans="5:23" x14ac:dyDescent="0.3">
      <c r="S28" s="24"/>
      <c r="T28" s="24"/>
      <c r="U28" s="24"/>
    </row>
    <row r="29" spans="5:23" x14ac:dyDescent="0.3">
      <c r="S29" s="24"/>
      <c r="T29" s="24"/>
      <c r="U29" s="24"/>
    </row>
    <row r="31" spans="5:23" x14ac:dyDescent="0.3">
      <c r="S31" s="24"/>
      <c r="T31" s="24"/>
      <c r="V31" s="24"/>
    </row>
    <row r="32" spans="5:23" x14ac:dyDescent="0.3">
      <c r="S32" s="24"/>
      <c r="T32" s="24"/>
      <c r="U32" s="24"/>
      <c r="V32" s="24"/>
    </row>
    <row r="33" spans="19:22" x14ac:dyDescent="0.3">
      <c r="S33" s="24"/>
      <c r="T33" s="24"/>
      <c r="V33" s="24"/>
    </row>
    <row r="34" spans="19:22" x14ac:dyDescent="0.3">
      <c r="S34" s="24"/>
      <c r="T34" s="24"/>
      <c r="V34" s="24"/>
    </row>
  </sheetData>
  <dataValidations count="3">
    <dataValidation showInputMessage="1" showErrorMessage="1" sqref="C1" xr:uid="{00000000-0002-0000-0100-000000000000}"/>
    <dataValidation type="decimal" showInputMessage="1" showErrorMessage="1" sqref="D7 E23:E25 F23:F25 G23:G25 H23:H25 I23:I25 J23:J25 K23:K25 L23:L25 M23:M25 N23:N25 O23:O25 P23:P25" xr:uid="{00000000-0002-0000-0100-000001000000}">
      <formula1>0</formula1>
      <formula2>100</formula2>
    </dataValidation>
    <dataValidation type="decimal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546875" defaultRowHeight="14.4" x14ac:dyDescent="0.3"/>
  <sheetData>
    <row r="2" spans="1:4" x14ac:dyDescent="0.3">
      <c r="A2" t="s">
        <v>89</v>
      </c>
      <c r="B2" t="b">
        <v>1</v>
      </c>
      <c r="C2" t="s">
        <v>90</v>
      </c>
      <c r="D2" t="s">
        <v>91</v>
      </c>
    </row>
    <row r="3" spans="1:4" x14ac:dyDescent="0.3">
      <c r="A3" t="s">
        <v>74</v>
      </c>
      <c r="B3" t="b">
        <v>0</v>
      </c>
      <c r="C3" t="s">
        <v>92</v>
      </c>
    </row>
    <row r="4" spans="1:4" x14ac:dyDescent="0.3">
      <c r="A4" t="s">
        <v>93</v>
      </c>
      <c r="C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2017-04-23T23:20:02Z</cp:lastPrinted>
  <dcterms:created xsi:type="dcterms:W3CDTF">2015-10-21T04:45:12Z</dcterms:created>
  <dcterms:modified xsi:type="dcterms:W3CDTF">2018-07-27T01:55:05Z</dcterms:modified>
</cp:coreProperties>
</file>