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xls\"/>
    </mc:Choice>
  </mc:AlternateContent>
  <bookViews>
    <workbookView xWindow="120" yWindow="612" windowWidth="16272" windowHeight="630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52511" concurrentCalc="0"/>
</workbook>
</file>

<file path=xl/calcChain.xml><?xml version="1.0" encoding="utf-8"?>
<calcChain xmlns="http://schemas.openxmlformats.org/spreadsheetml/2006/main">
  <c r="B35" i="1" l="1"/>
  <c r="X33" i="2"/>
  <c r="B30" i="1"/>
  <c r="B25" i="1"/>
  <c r="B20" i="1"/>
  <c r="B12" i="1"/>
  <c r="X14" i="2"/>
  <c r="W14" i="2"/>
  <c r="V14" i="2"/>
  <c r="U14" i="2"/>
  <c r="T14" i="2"/>
  <c r="S14" i="2"/>
  <c r="X25" i="2"/>
  <c r="AF25" i="2"/>
  <c r="AG26" i="2"/>
</calcChain>
</file>

<file path=xl/sharedStrings.xml><?xml version="1.0" encoding="utf-8"?>
<sst xmlns="http://schemas.openxmlformats.org/spreadsheetml/2006/main" count="133" uniqueCount="103">
  <si>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</si>
  <si>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</si>
  <si>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</si>
  <si>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</si>
  <si>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</si>
  <si>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</si>
  <si>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</si>
  <si>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</si>
  <si>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</si>
  <si>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</si>
  <si>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</si>
  <si>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</si>
  <si>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</si>
  <si>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</si>
  <si>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</si>
  <si>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</si>
  <si>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</si>
  <si>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</si>
  <si>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</si>
  <si>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</si>
  <si>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</si>
  <si>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</si>
  <si>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program_perc_treatment_success</t>
  </si>
  <si>
    <t>program_perc_treatment_death</t>
  </si>
  <si>
    <t>demo_household_size</t>
  </si>
  <si>
    <t>program_prop_child_reporting</t>
  </si>
  <si>
    <t>age_breakpoints</t>
  </si>
  <si>
    <t>scenario_7</t>
  </si>
  <si>
    <t>scenario_8</t>
  </si>
  <si>
    <t>program_number_tests_per_tb_presentation</t>
  </si>
  <si>
    <t>riskgroup_perc_diabetes</t>
  </si>
  <si>
    <t>riskgroup_perc_prison</t>
  </si>
  <si>
    <t>riskgroup_perc_urbanpoor</t>
  </si>
  <si>
    <t>riskgroup_perc_ruralpoor</t>
  </si>
  <si>
    <t>program_perc_detect</t>
  </si>
  <si>
    <t>scenario_9</t>
  </si>
  <si>
    <t>epi_rr_diabetes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</si>
  <si>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</si>
  <si>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</si>
  <si>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</si>
  <si>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</si>
  <si>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</si>
  <si>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</si>
  <si>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</si>
  <si>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</si>
  <si>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</si>
  <si>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plot_start_time</t>
  </si>
  <si>
    <t>riskgroup_multiplier_force_infection_ruralpoor</t>
  </si>
  <si>
    <t>riskgroup_multiplier_force_infection_prison</t>
  </si>
  <si>
    <t>riskgroup_perc_hiv</t>
  </si>
  <si>
    <t>int_perc_vaccination</t>
  </si>
  <si>
    <t>int_perc_xpert</t>
  </si>
  <si>
    <t>int_perc_xpertacf_prison</t>
  </si>
  <si>
    <t>int_perc_xpertacf_ruralpoor</t>
  </si>
  <si>
    <t>int_perc_cxrxpertacf_prison</t>
  </si>
  <si>
    <t>int_perc_cxrxpertacf_ruralpoor</t>
  </si>
  <si>
    <t>int_perc_shortcourse_mdr</t>
  </si>
  <si>
    <t>int_perc_ipt_age0to5</t>
  </si>
  <si>
    <t>int_perc_ipt_age5to15</t>
  </si>
  <si>
    <t>int_perc_awareness_raising</t>
  </si>
  <si>
    <t>int_perc_firstline_dst</t>
  </si>
  <si>
    <t>int_perc_food_voucher_ds</t>
  </si>
  <si>
    <t>int_perc_food_voucher_mdr</t>
  </si>
  <si>
    <t>int_perc_ngo_activities</t>
  </si>
  <si>
    <t>int_perc_opendoors_activities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</si>
  <si>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</si>
  <si>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</si>
  <si>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</si>
  <si>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</si>
  <si>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</si>
  <si>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</si>
  <si>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</si>
  <si>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</si>
  <si>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</si>
  <si>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</si>
  <si>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</si>
  <si>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</si>
  <si>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</si>
  <si>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</si>
  <si>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</si>
  <si>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Months of treatment x 4 weeks x 10 BNG per week x EUR exchange rate x treatment success rate</t>
  </si>
  <si>
    <t>Transportation of culture + cost per DST</t>
  </si>
  <si>
    <t>3 extra staff, 223 EUR per month salary, assuming 1 year to get everything up to speed</t>
  </si>
  <si>
    <t>econ_unitcost_shortcourse_mdr</t>
  </si>
  <si>
    <t>econ_inflectioncost_shortcourse_mdr</t>
  </si>
  <si>
    <t>econ_startupcost_shortcourse_mdr</t>
  </si>
  <si>
    <t>econ_startupduration_shortcourse_mdr</t>
  </si>
  <si>
    <t>econ_saturation_shortcourse_mdr</t>
  </si>
  <si>
    <t>active</t>
  </si>
  <si>
    <t>start_time</t>
  </si>
  <si>
    <t>early_time</t>
  </si>
  <si>
    <t>int_perc_bulgaria_improve_dst</t>
  </si>
  <si>
    <t>econ_unitcost_bulgaria_improve_dst</t>
  </si>
  <si>
    <t>econ_inflectioncost_bulgaria_improve_dst</t>
  </si>
  <si>
    <t>econ_startupcost_bulgaria_improve_dst</t>
  </si>
  <si>
    <t>econ_startupduration_bulgaria_improve_dst</t>
  </si>
  <si>
    <t>econ_saturation_bulgaria_improve_dst</t>
  </si>
  <si>
    <t>int_perc_ambulatorycare_smearneg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</si>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</sst>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/>
    <xf numFmtId="0" fontId="0" fillId="0" borderId="0" xfId="0" applyFont="1" applyFill="1" applyAlignment="1">
      <alignment horizontal="center"/>
    </xf>
    <xf numFmtId="0" fontId="14" fillId="0" borderId="5" xfId="0" applyFont="1" applyFill="1" applyBorder="1"/>
    <xf numFmtId="0" fontId="14" fillId="0" borderId="3" xfId="0" applyFont="1" applyFill="1" applyBorder="1"/>
    <xf numFmtId="0" fontId="11" fillId="0" borderId="0" xfId="0" applyFont="1" applyFill="1"/>
    <xf numFmtId="0" fontId="12" fillId="0" borderId="0" xfId="0" applyFont="1" applyFill="1" applyBorder="1" applyAlignment="1">
      <alignment vertical="center"/>
    </xf>
    <xf numFmtId="2" fontId="12" fillId="0" borderId="0" xfId="1" applyNumberFormat="1" applyFont="1" applyFill="1" applyBorder="1" applyProtection="1">
      <protection locked="0"/>
    </xf>
    <xf numFmtId="0" fontId="12" fillId="0" borderId="0" xfId="0" applyFont="1" applyFill="1" applyBorder="1"/>
    <xf numFmtId="0" fontId="12" fillId="0" borderId="0" xfId="2" applyFont="1" applyFill="1" applyBorder="1"/>
    <xf numFmtId="2" fontId="12" fillId="0" borderId="0" xfId="2" applyNumberFormat="1" applyFont="1" applyFill="1" applyBorder="1"/>
    <xf numFmtId="0" fontId="13" fillId="0" borderId="0" xfId="0" applyFont="1" applyFill="1" applyBorder="1" applyAlignment="1">
      <alignment vertical="center"/>
    </xf>
    <xf numFmtId="1" fontId="13" fillId="0" borderId="0" xfId="1" applyNumberFormat="1" applyFont="1" applyFill="1" applyBorder="1" applyProtection="1">
      <protection locked="0"/>
    </xf>
    <xf numFmtId="0" fontId="13" fillId="0" borderId="0" xfId="0" applyFont="1" applyFill="1" applyBorder="1"/>
    <xf numFmtId="2" fontId="12" fillId="4" borderId="0" xfId="2" applyNumberFormat="1" applyFont="1" applyFill="1" applyBorder="1"/>
    <xf numFmtId="2" fontId="10" fillId="4" borderId="0" xfId="0" applyNumberFormat="1" applyFont="1" applyFill="1" applyBorder="1"/>
    <xf numFmtId="0" fontId="0" fillId="5" borderId="0" xfId="0" applyFill="1" applyBorder="1"/>
    <xf numFmtId="0" fontId="5" fillId="6" borderId="0" xfId="0" applyFont="1" applyFill="1"/>
    <xf numFmtId="0" fontId="5" fillId="6" borderId="0" xfId="0" applyFont="1" applyFill="1" applyAlignment="1">
      <alignment horizontal="center"/>
    </xf>
    <xf numFmtId="0" fontId="14" fillId="6" borderId="3" xfId="0" applyFont="1" applyFill="1" applyBorder="1"/>
    <xf numFmtId="2" fontId="10" fillId="5" borderId="0" xfId="0" applyNumberFormat="1" applyFont="1" applyFill="1" applyBorder="1"/>
    <xf numFmtId="165" fontId="0" fillId="0" borderId="0" xfId="664" applyNumberFormat="1" applyFont="1" applyFill="1" applyBorder="1" applyAlignment="1">
      <alignment horizontal="left" indent="7"/>
    </xf>
    <xf numFmtId="0" fontId="0" fillId="7" borderId="0" xfId="664" applyNumberFormat="1" applyFont="1" applyFill="1" applyBorder="1"/>
    <xf numFmtId="0" fontId="0" fillId="7" borderId="0" xfId="0" applyFill="1" applyBorder="1"/>
    <xf numFmtId="0" fontId="6" fillId="0" borderId="4" xfId="0" applyFont="1" applyFill="1" applyBorder="1"/>
    <xf numFmtId="1" fontId="6" fillId="0" borderId="4" xfId="0" applyNumberFormat="1" applyFont="1" applyFill="1" applyBorder="1"/>
    <xf numFmtId="165" fontId="10" fillId="0" borderId="0" xfId="664" applyNumberFormat="1" applyFont="1" applyFill="1" applyBorder="1" applyAlignment="1">
      <alignment horizontal="right"/>
    </xf>
    <xf numFmtId="0" fontId="13" fillId="8" borderId="0" xfId="0" applyFont="1" applyFill="1" applyBorder="1"/>
    <xf numFmtId="1" fontId="13" fillId="8" borderId="0" xfId="0" applyNumberFormat="1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49"/>
  <sheetViews>
    <sheetView zoomScaleNormal="100" workbookViewId="0">
      <selection activeCell="A18" sqref="A18"/>
    </sheetView>
  </sheetViews>
  <sheetFormatPr defaultColWidth="9.109375" defaultRowHeight="14.4" x14ac:dyDescent="0.3"/>
  <cols>
    <col min="1" max="1" width="51.5546875" style="19" customWidth="1"/>
    <col min="2" max="2" width="16.6640625" style="21" customWidth="1"/>
    <col min="3" max="5" width="9.109375" style="19"/>
    <col min="6" max="6" width="13.88671875" style="19" bestFit="1" customWidth="1"/>
    <col min="7" max="7" width="16.88671875" style="19" bestFit="1" customWidth="1"/>
    <col min="8" max="8" width="15.6640625" style="19" bestFit="1" customWidth="1"/>
    <col min="9" max="16384" width="9.109375" style="19"/>
  </cols>
  <sheetData>
    <row r="1" spans="1:7" s="2" customFormat="1" ht="15" x14ac:dyDescent="0.3">
      <c r="A1" s="2" t="s">
        <v>0</v>
      </c>
      <c r="B1" s="3" t="s">
        <v>1</v>
      </c>
    </row>
    <row r="2" spans="1:7" s="16" customFormat="1" ht="15" x14ac:dyDescent="0.3">
      <c r="A2" s="14" t="s">
        <v>2</v>
      </c>
      <c r="B2" s="15">
        <v>6.8</v>
      </c>
      <c r="F2" s="15"/>
      <c r="G2" s="15"/>
    </row>
    <row r="3" spans="1:7" s="16" customFormat="1" x14ac:dyDescent="0.3">
      <c r="A3" s="45" t="s">
        <v>88</v>
      </c>
      <c r="B3" s="46">
        <v>2</v>
      </c>
      <c r="F3" s="15"/>
      <c r="G3" s="15"/>
    </row>
    <row r="4" spans="1:7" s="16" customFormat="1" x14ac:dyDescent="0.3">
      <c r="A4" s="48" t="s">
        <v>89</v>
      </c>
      <c r="B4" s="49">
        <v>1920</v>
      </c>
      <c r="F4" s="15"/>
      <c r="G4" s="15"/>
    </row>
    <row r="5" spans="1:7" s="16" customFormat="1" x14ac:dyDescent="0.3">
      <c r="A5" s="48" t="s">
        <v>90</v>
      </c>
      <c r="B5" s="49">
        <v>1920</v>
      </c>
      <c r="F5" s="15"/>
      <c r="G5" s="15"/>
    </row>
    <row r="6" spans="1:7" s="16" customFormat="1" ht="15" x14ac:dyDescent="0.3">
      <c r="A6" s="17" t="s">
        <v>11</v>
      </c>
      <c r="B6" s="18">
        <v>0.26500000000000001</v>
      </c>
      <c r="F6" s="18"/>
      <c r="G6" s="18"/>
    </row>
    <row r="7" spans="1:7" s="16" customFormat="1" ht="15" x14ac:dyDescent="0.3">
      <c r="A7" s="17" t="s">
        <v>25</v>
      </c>
      <c r="B7" s="18">
        <v>1</v>
      </c>
      <c r="F7" s="18"/>
      <c r="G7" s="18"/>
    </row>
    <row r="8" spans="1:7" s="16" customFormat="1" ht="15" x14ac:dyDescent="0.3">
      <c r="A8" s="17" t="s">
        <v>26</v>
      </c>
      <c r="B8" s="18">
        <v>5</v>
      </c>
      <c r="C8" s="16">
        <v>15</v>
      </c>
      <c r="F8" s="18"/>
      <c r="G8" s="18"/>
    </row>
    <row r="9" spans="1:7" s="16" customFormat="1" ht="15" x14ac:dyDescent="0.3">
      <c r="A9" s="19" t="s">
        <v>12</v>
      </c>
      <c r="B9" s="47">
        <v>10000000</v>
      </c>
      <c r="F9" s="20"/>
      <c r="G9" s="20"/>
    </row>
    <row r="10" spans="1:7" ht="15" x14ac:dyDescent="0.3">
      <c r="A10" s="19" t="s">
        <v>24</v>
      </c>
      <c r="B10" s="36">
        <v>2.4</v>
      </c>
    </row>
    <row r="11" spans="1:7" ht="15" x14ac:dyDescent="0.3">
      <c r="A11" s="17" t="s">
        <v>29</v>
      </c>
      <c r="B11" s="18">
        <v>1.5</v>
      </c>
    </row>
    <row r="12" spans="1:7" s="13" customFormat="1" ht="15" x14ac:dyDescent="0.3">
      <c r="A12" s="27" t="s">
        <v>37</v>
      </c>
      <c r="B12" s="28">
        <f>20/12</f>
        <v>1.6666666666666667</v>
      </c>
      <c r="C12" s="28"/>
      <c r="D12" s="28"/>
      <c r="E12" s="29"/>
    </row>
    <row r="13" spans="1:7" s="13" customFormat="1" ht="15" x14ac:dyDescent="0.3">
      <c r="A13" s="30" t="s">
        <v>38</v>
      </c>
      <c r="B13" s="35">
        <v>0.4</v>
      </c>
      <c r="C13" s="31"/>
      <c r="D13" s="31"/>
      <c r="E13" s="29" t="s">
        <v>39</v>
      </c>
    </row>
    <row r="14" spans="1:7" s="13" customFormat="1" ht="15" x14ac:dyDescent="0.3">
      <c r="A14" s="30" t="s">
        <v>40</v>
      </c>
      <c r="B14" s="31">
        <v>0.86</v>
      </c>
      <c r="C14" s="31"/>
      <c r="D14" s="31"/>
      <c r="E14" s="29" t="s">
        <v>41</v>
      </c>
    </row>
    <row r="15" spans="1:7" ht="15" x14ac:dyDescent="0.3">
      <c r="A15" s="32" t="s">
        <v>42</v>
      </c>
      <c r="B15" s="33">
        <v>1940</v>
      </c>
      <c r="C15" s="33"/>
      <c r="D15" s="33"/>
      <c r="E15" s="34" t="s">
        <v>43</v>
      </c>
    </row>
    <row r="16" spans="1:7" ht="15" x14ac:dyDescent="0.3">
      <c r="A16" s="32" t="s">
        <v>44</v>
      </c>
      <c r="B16" s="33">
        <v>1950</v>
      </c>
      <c r="C16" s="33"/>
      <c r="D16" s="33"/>
      <c r="E16" s="34" t="s">
        <v>45</v>
      </c>
    </row>
    <row r="17" spans="1:5" ht="15" x14ac:dyDescent="0.3">
      <c r="A17" s="34" t="s">
        <v>46</v>
      </c>
      <c r="B17" s="21">
        <v>2010</v>
      </c>
    </row>
    <row r="18" spans="1:5" ht="15" x14ac:dyDescent="0.3">
      <c r="A18" s="29" t="s">
        <v>47</v>
      </c>
      <c r="B18" s="36">
        <v>6</v>
      </c>
    </row>
    <row r="19" spans="1:5" x14ac:dyDescent="0.3">
      <c r="A19" s="29" t="s">
        <v>48</v>
      </c>
      <c r="B19" s="36">
        <v>13</v>
      </c>
    </row>
    <row r="20" spans="1:5" x14ac:dyDescent="0.3">
      <c r="A20" s="37" t="s">
        <v>65</v>
      </c>
      <c r="B20" s="41">
        <f>8.19*4*10*0.51*0.85</f>
        <v>142.0146</v>
      </c>
      <c r="E20" s="19" t="s">
        <v>80</v>
      </c>
    </row>
    <row r="21" spans="1:5" x14ac:dyDescent="0.3">
      <c r="A21" s="37" t="s">
        <v>66</v>
      </c>
      <c r="B21" s="41">
        <v>0</v>
      </c>
    </row>
    <row r="22" spans="1:5" x14ac:dyDescent="0.3">
      <c r="A22" s="37" t="s">
        <v>67</v>
      </c>
      <c r="B22" s="41">
        <v>0</v>
      </c>
    </row>
    <row r="23" spans="1:5" x14ac:dyDescent="0.3">
      <c r="A23" s="37" t="s">
        <v>68</v>
      </c>
      <c r="B23" s="41">
        <v>0</v>
      </c>
    </row>
    <row r="24" spans="1:5" x14ac:dyDescent="0.3">
      <c r="A24" s="37" t="s">
        <v>69</v>
      </c>
      <c r="B24" s="41">
        <v>1</v>
      </c>
    </row>
    <row r="25" spans="1:5" x14ac:dyDescent="0.3">
      <c r="A25" s="22" t="s">
        <v>70</v>
      </c>
      <c r="B25" s="21">
        <f>20*4*10*0.51*0.65</f>
        <v>265.2</v>
      </c>
      <c r="E25" s="19" t="s">
        <v>80</v>
      </c>
    </row>
    <row r="26" spans="1:5" x14ac:dyDescent="0.3">
      <c r="A26" s="22" t="s">
        <v>71</v>
      </c>
      <c r="B26" s="21">
        <v>0</v>
      </c>
    </row>
    <row r="27" spans="1:5" x14ac:dyDescent="0.3">
      <c r="A27" s="22" t="s">
        <v>72</v>
      </c>
      <c r="B27" s="21">
        <v>0</v>
      </c>
    </row>
    <row r="28" spans="1:5" x14ac:dyDescent="0.3">
      <c r="A28" s="22" t="s">
        <v>73</v>
      </c>
      <c r="B28" s="21">
        <v>0</v>
      </c>
    </row>
    <row r="29" spans="1:5" x14ac:dyDescent="0.3">
      <c r="A29" s="22" t="s">
        <v>74</v>
      </c>
      <c r="B29" s="21">
        <v>1</v>
      </c>
    </row>
    <row r="30" spans="1:5" customFormat="1" x14ac:dyDescent="0.3">
      <c r="A30" s="37" t="s">
        <v>75</v>
      </c>
      <c r="B30" s="37">
        <f>1.02+67.12</f>
        <v>68.14</v>
      </c>
      <c r="E30" t="s">
        <v>81</v>
      </c>
    </row>
    <row r="31" spans="1:5" customFormat="1" x14ac:dyDescent="0.3">
      <c r="A31" s="37" t="s">
        <v>76</v>
      </c>
      <c r="B31" s="37">
        <v>0</v>
      </c>
    </row>
    <row r="32" spans="1:5" customFormat="1" x14ac:dyDescent="0.3">
      <c r="A32" s="37" t="s">
        <v>77</v>
      </c>
      <c r="B32" s="37">
        <v>8028</v>
      </c>
      <c r="E32" t="s">
        <v>82</v>
      </c>
    </row>
    <row r="33" spans="1:5" customFormat="1" x14ac:dyDescent="0.3">
      <c r="A33" s="37" t="s">
        <v>78</v>
      </c>
      <c r="B33" s="37">
        <v>1</v>
      </c>
    </row>
    <row r="34" spans="1:5" customFormat="1" x14ac:dyDescent="0.3">
      <c r="A34" s="37" t="s">
        <v>79</v>
      </c>
      <c r="B34" s="37">
        <v>1</v>
      </c>
    </row>
    <row r="35" spans="1:5" customFormat="1" x14ac:dyDescent="0.3">
      <c r="A35" s="37" t="s">
        <v>92</v>
      </c>
      <c r="B35" s="37">
        <f>1.02+67.12</f>
        <v>68.14</v>
      </c>
      <c r="E35" t="s">
        <v>81</v>
      </c>
    </row>
    <row r="36" spans="1:5" customFormat="1" x14ac:dyDescent="0.3">
      <c r="A36" s="37" t="s">
        <v>93</v>
      </c>
      <c r="B36" s="37">
        <v>0</v>
      </c>
    </row>
    <row r="37" spans="1:5" customFormat="1" x14ac:dyDescent="0.3">
      <c r="A37" s="37" t="s">
        <v>94</v>
      </c>
      <c r="B37" s="37">
        <v>8028</v>
      </c>
      <c r="E37" t="s">
        <v>82</v>
      </c>
    </row>
    <row r="38" spans="1:5" customFormat="1" x14ac:dyDescent="0.3">
      <c r="A38" s="37" t="s">
        <v>95</v>
      </c>
      <c r="B38" s="37">
        <v>1</v>
      </c>
    </row>
    <row r="39" spans="1:5" customFormat="1" x14ac:dyDescent="0.3">
      <c r="A39" s="37" t="s">
        <v>96</v>
      </c>
      <c r="B39" s="37">
        <v>1</v>
      </c>
    </row>
    <row r="40" spans="1:5" x14ac:dyDescent="0.3">
      <c r="A40" s="22" t="s">
        <v>83</v>
      </c>
      <c r="B40" s="42">
        <v>5737</v>
      </c>
    </row>
    <row r="41" spans="1:5" x14ac:dyDescent="0.3">
      <c r="A41" s="22" t="s">
        <v>84</v>
      </c>
      <c r="B41" s="22">
        <v>0</v>
      </c>
    </row>
    <row r="42" spans="1:5" x14ac:dyDescent="0.3">
      <c r="A42" s="22" t="s">
        <v>85</v>
      </c>
      <c r="B42" s="43">
        <v>0</v>
      </c>
    </row>
    <row r="43" spans="1:5" x14ac:dyDescent="0.3">
      <c r="A43" s="22" t="s">
        <v>86</v>
      </c>
      <c r="B43" s="44">
        <v>0</v>
      </c>
    </row>
    <row r="44" spans="1:5" x14ac:dyDescent="0.3">
      <c r="A44" s="22" t="s">
        <v>87</v>
      </c>
      <c r="B44" s="22">
        <v>0.9</v>
      </c>
    </row>
    <row r="45" spans="1:5" customFormat="1" x14ac:dyDescent="0.3">
      <c r="A45" s="37" t="s">
        <v>98</v>
      </c>
      <c r="B45" s="37">
        <v>0</v>
      </c>
    </row>
    <row r="46" spans="1:5" customFormat="1" x14ac:dyDescent="0.3">
      <c r="A46" s="37" t="s">
        <v>99</v>
      </c>
      <c r="B46" s="37">
        <v>0</v>
      </c>
    </row>
    <row r="47" spans="1:5" customFormat="1" x14ac:dyDescent="0.3">
      <c r="A47" s="37" t="s">
        <v>100</v>
      </c>
      <c r="B47" s="37">
        <v>0</v>
      </c>
    </row>
    <row r="48" spans="1:5" customFormat="1" x14ac:dyDescent="0.3">
      <c r="A48" s="37" t="s">
        <v>101</v>
      </c>
      <c r="B48" s="37">
        <v>0</v>
      </c>
    </row>
    <row r="49" spans="1:2" customFormat="1" x14ac:dyDescent="0.3">
      <c r="A49" s="37" t="s">
        <v>102</v>
      </c>
      <c r="B49" s="37">
        <v>0</v>
      </c>
    </row>
  </sheetData>
  <dataValidations count="5">
    <dataValidation type="whole" allowBlank="1" showInputMessage="1" showErrorMessage="1" sqref="B9 F9:G9 B3">
      <formula1>0</formula1>
      <formula2>10000000000</formula2>
    </dataValidation>
    <dataValidation type="decimal" allowBlank="1" showInputMessage="1" showErrorMessage="1" sqref="B2 F2:G5">
      <formula1>0</formula1>
      <formula2>1000</formula2>
    </dataValidation>
    <dataValidation type="decimal" allowBlank="1" showInputMessage="1" showErrorMessage="1" sqref="F6:G8 B6:B7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15:D16 B4:B5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G38"/>
  <sheetViews>
    <sheetView tabSelected="1" zoomScale="80" zoomScaleNormal="80"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U18" sqref="U18"/>
    </sheetView>
  </sheetViews>
  <sheetFormatPr defaultColWidth="9.109375" defaultRowHeight="14.4" x14ac:dyDescent="0.3"/>
  <cols>
    <col min="1" max="1" width="57.6640625" style="4" customWidth="1"/>
    <col min="2" max="2" width="11" style="5" bestFit="1" customWidth="1"/>
    <col min="3" max="3" width="11" style="5" customWidth="1"/>
    <col min="4" max="4" width="11" style="6" customWidth="1"/>
    <col min="5" max="5" width="7.44140625" style="7" bestFit="1" customWidth="1"/>
    <col min="6" max="6" width="7.44140625" style="7" customWidth="1"/>
    <col min="7" max="8" width="7.33203125" style="7" customWidth="1"/>
    <col min="9" max="9" width="7.109375" style="7" customWidth="1"/>
    <col min="10" max="10" width="7.44140625" style="7" bestFit="1" customWidth="1"/>
    <col min="11" max="12" width="7.44140625" style="7" customWidth="1"/>
    <col min="13" max="14" width="7.5546875" style="7" customWidth="1"/>
    <col min="15" max="19" width="7" style="7" customWidth="1"/>
    <col min="20" max="20" width="8.88671875" style="7" customWidth="1"/>
    <col min="21" max="22" width="7.44140625" style="7" bestFit="1" customWidth="1"/>
    <col min="23" max="24" width="7.88671875" style="7" customWidth="1"/>
    <col min="25" max="25" width="14" style="7" customWidth="1"/>
    <col min="26" max="27" width="14.44140625" style="7" bestFit="1" customWidth="1"/>
    <col min="28" max="30" width="14.44140625" style="7" customWidth="1"/>
    <col min="31" max="33" width="15.44140625" style="7" bestFit="1" customWidth="1"/>
    <col min="34" max="16384" width="9.109375" style="7"/>
  </cols>
  <sheetData>
    <row r="1" spans="1:33" s="2" customFormat="1" x14ac:dyDescent="0.3">
      <c r="A1" s="24" t="s">
        <v>6</v>
      </c>
      <c r="B1" s="10" t="s">
        <v>5</v>
      </c>
      <c r="C1" s="10" t="s">
        <v>10</v>
      </c>
      <c r="D1" s="2">
        <v>1920</v>
      </c>
      <c r="E1" s="2">
        <v>1950</v>
      </c>
      <c r="F1" s="2">
        <v>1972</v>
      </c>
      <c r="G1" s="2">
        <v>1982</v>
      </c>
      <c r="H1" s="2">
        <v>1983</v>
      </c>
      <c r="I1" s="2">
        <v>1989</v>
      </c>
      <c r="J1" s="2">
        <v>1990</v>
      </c>
      <c r="K1" s="2">
        <v>1992</v>
      </c>
      <c r="L1" s="2">
        <v>1994</v>
      </c>
      <c r="M1" s="2">
        <v>2000</v>
      </c>
      <c r="N1" s="2">
        <v>2005</v>
      </c>
      <c r="O1" s="2">
        <v>2006</v>
      </c>
      <c r="P1" s="2">
        <v>2007</v>
      </c>
      <c r="Q1" s="2">
        <v>2008</v>
      </c>
      <c r="R1" s="2">
        <v>2009</v>
      </c>
      <c r="S1" s="2">
        <v>2010</v>
      </c>
      <c r="T1" s="2">
        <v>2011</v>
      </c>
      <c r="U1" s="2">
        <v>2012</v>
      </c>
      <c r="V1" s="2">
        <v>2013</v>
      </c>
      <c r="W1" s="2">
        <v>2014</v>
      </c>
      <c r="X1" s="2">
        <v>2015</v>
      </c>
      <c r="Y1" s="2" t="s">
        <v>8</v>
      </c>
      <c r="Z1" s="2" t="s">
        <v>9</v>
      </c>
      <c r="AA1" s="2" t="s">
        <v>13</v>
      </c>
      <c r="AB1" s="2" t="s">
        <v>14</v>
      </c>
      <c r="AC1" s="2" t="s">
        <v>15</v>
      </c>
      <c r="AD1" s="2" t="s">
        <v>16</v>
      </c>
      <c r="AE1" s="2" t="s">
        <v>27</v>
      </c>
      <c r="AF1" s="2" t="s">
        <v>28</v>
      </c>
      <c r="AG1" s="2" t="s">
        <v>35</v>
      </c>
    </row>
    <row r="2" spans="1:33" s="9" customFormat="1" x14ac:dyDescent="0.3">
      <c r="A2" s="25" t="s">
        <v>50</v>
      </c>
      <c r="B2" s="11" t="s">
        <v>3</v>
      </c>
      <c r="C2" s="11">
        <v>0.1</v>
      </c>
      <c r="D2" s="1"/>
      <c r="Y2" s="23"/>
      <c r="AE2" s="23"/>
    </row>
    <row r="3" spans="1:33" x14ac:dyDescent="0.3">
      <c r="A3" s="25" t="s">
        <v>22</v>
      </c>
      <c r="B3" s="5" t="s">
        <v>3</v>
      </c>
      <c r="C3" s="5">
        <v>0.2</v>
      </c>
      <c r="M3" s="8"/>
      <c r="N3" s="8"/>
      <c r="O3" s="8"/>
      <c r="P3" s="8"/>
      <c r="Q3" s="8"/>
      <c r="R3" s="8"/>
      <c r="S3" s="8"/>
      <c r="T3" s="8"/>
      <c r="U3" s="8">
        <v>93</v>
      </c>
      <c r="V3" s="8">
        <v>85</v>
      </c>
    </row>
    <row r="4" spans="1:33" x14ac:dyDescent="0.3">
      <c r="A4" s="25" t="s">
        <v>23</v>
      </c>
      <c r="B4" s="5" t="s">
        <v>3</v>
      </c>
      <c r="C4" s="5">
        <v>0.2</v>
      </c>
      <c r="R4" s="7">
        <v>12</v>
      </c>
      <c r="S4" s="7">
        <v>12</v>
      </c>
      <c r="T4" s="7">
        <v>11.5</v>
      </c>
      <c r="U4" s="7">
        <v>9.5</v>
      </c>
      <c r="V4" s="7">
        <v>9</v>
      </c>
      <c r="W4" s="7">
        <v>8.5</v>
      </c>
      <c r="X4" s="7">
        <v>8.5</v>
      </c>
    </row>
    <row r="5" spans="1:33" s="9" customFormat="1" x14ac:dyDescent="0.3">
      <c r="A5" s="25" t="s">
        <v>51</v>
      </c>
      <c r="B5" s="11" t="s">
        <v>4</v>
      </c>
      <c r="C5" s="11"/>
      <c r="D5" s="1"/>
      <c r="X5" s="9">
        <v>0</v>
      </c>
      <c r="Y5" s="23"/>
      <c r="Z5" s="23"/>
    </row>
    <row r="6" spans="1:33" x14ac:dyDescent="0.3">
      <c r="A6" s="25" t="s">
        <v>52</v>
      </c>
      <c r="B6" s="5" t="s">
        <v>4</v>
      </c>
      <c r="X6" s="7">
        <v>0</v>
      </c>
      <c r="Z6" s="12"/>
      <c r="AA6" s="12"/>
      <c r="AB6" s="12"/>
    </row>
    <row r="7" spans="1:33" x14ac:dyDescent="0.3">
      <c r="A7" s="25" t="s">
        <v>53</v>
      </c>
      <c r="B7" s="5" t="s">
        <v>4</v>
      </c>
      <c r="X7" s="7">
        <v>0</v>
      </c>
      <c r="Z7" s="12"/>
      <c r="AA7" s="12"/>
      <c r="AB7" s="12"/>
    </row>
    <row r="8" spans="1:33" x14ac:dyDescent="0.3">
      <c r="A8" s="25" t="s">
        <v>54</v>
      </c>
      <c r="B8" s="5" t="s">
        <v>4</v>
      </c>
      <c r="X8" s="7">
        <v>0</v>
      </c>
      <c r="Z8" s="12"/>
      <c r="AA8" s="12"/>
      <c r="AB8" s="12"/>
      <c r="AC8" s="12"/>
      <c r="AD8" s="12"/>
    </row>
    <row r="9" spans="1:33" x14ac:dyDescent="0.3">
      <c r="A9" s="25" t="s">
        <v>55</v>
      </c>
      <c r="B9" s="5" t="s">
        <v>4</v>
      </c>
      <c r="X9" s="7">
        <v>0</v>
      </c>
      <c r="Z9" s="12"/>
      <c r="AA9" s="12"/>
      <c r="AB9" s="12"/>
      <c r="AC9" s="12"/>
      <c r="AD9" s="12"/>
    </row>
    <row r="10" spans="1:33" x14ac:dyDescent="0.3">
      <c r="A10" s="25" t="s">
        <v>56</v>
      </c>
      <c r="B10" s="5" t="s">
        <v>4</v>
      </c>
      <c r="X10" s="7">
        <v>0</v>
      </c>
      <c r="Z10" s="12"/>
      <c r="AA10" s="39">
        <v>50</v>
      </c>
      <c r="AB10" s="12"/>
    </row>
    <row r="11" spans="1:33" x14ac:dyDescent="0.3">
      <c r="A11" s="25" t="s">
        <v>57</v>
      </c>
      <c r="B11" s="5" t="s">
        <v>4</v>
      </c>
      <c r="S11" s="7">
        <v>0</v>
      </c>
      <c r="T11" s="7">
        <v>10</v>
      </c>
      <c r="Z11" s="12"/>
      <c r="AA11" s="12"/>
      <c r="AB11" s="12"/>
    </row>
    <row r="12" spans="1:33" x14ac:dyDescent="0.3">
      <c r="A12" s="25" t="s">
        <v>58</v>
      </c>
      <c r="B12" s="5" t="s">
        <v>4</v>
      </c>
      <c r="S12" s="7">
        <v>0</v>
      </c>
      <c r="T12" s="7">
        <v>10</v>
      </c>
      <c r="Z12" s="12"/>
      <c r="AA12" s="12"/>
      <c r="AB12" s="12"/>
      <c r="AC12" s="12"/>
    </row>
    <row r="13" spans="1:33" x14ac:dyDescent="0.3">
      <c r="A13" s="25" t="s">
        <v>59</v>
      </c>
      <c r="B13" s="5" t="s">
        <v>4</v>
      </c>
      <c r="X13" s="7">
        <v>0</v>
      </c>
      <c r="Z13" s="12"/>
      <c r="AA13" s="12"/>
      <c r="AB13" s="12"/>
      <c r="AD13" s="12"/>
      <c r="AE13" s="12"/>
    </row>
    <row r="14" spans="1:33" x14ac:dyDescent="0.3">
      <c r="A14" s="25" t="s">
        <v>60</v>
      </c>
      <c r="B14" s="5" t="s">
        <v>4</v>
      </c>
      <c r="C14" s="5">
        <v>0.5</v>
      </c>
      <c r="D14" s="26"/>
      <c r="E14" s="26"/>
      <c r="F14" s="26"/>
      <c r="G14" s="26"/>
      <c r="H14" s="26"/>
      <c r="I14" s="7">
        <v>0</v>
      </c>
      <c r="J14" s="7">
        <v>5</v>
      </c>
      <c r="S14" s="7">
        <f>80*(1174/2649)</f>
        <v>35.454888637221593</v>
      </c>
      <c r="T14" s="7">
        <f>80*(1077/2407)</f>
        <v>35.795596177814708</v>
      </c>
      <c r="U14" s="7">
        <f>80*(1094/2280)</f>
        <v>38.385964912280699</v>
      </c>
      <c r="V14" s="7">
        <f>80*(961/1932)</f>
        <v>39.792960662525878</v>
      </c>
      <c r="W14" s="7">
        <f>80*(891/1872)</f>
        <v>38.076923076923073</v>
      </c>
      <c r="X14" s="7">
        <f>80*782/1660</f>
        <v>37.686746987951807</v>
      </c>
    </row>
    <row r="15" spans="1:33" x14ac:dyDescent="0.3">
      <c r="A15" s="40" t="s">
        <v>91</v>
      </c>
      <c r="B15" s="5" t="s">
        <v>3</v>
      </c>
      <c r="X15" s="38">
        <v>80</v>
      </c>
      <c r="Z15" s="39">
        <v>100</v>
      </c>
      <c r="AA15" s="12"/>
      <c r="AB15" s="12"/>
      <c r="AD15" s="12"/>
      <c r="AE15" s="12"/>
    </row>
    <row r="16" spans="1:33" x14ac:dyDescent="0.3">
      <c r="A16" s="40" t="s">
        <v>61</v>
      </c>
      <c r="B16" s="5" t="s">
        <v>3</v>
      </c>
      <c r="S16" s="38">
        <v>15</v>
      </c>
      <c r="X16" s="38">
        <v>15</v>
      </c>
      <c r="Y16" s="38">
        <v>100</v>
      </c>
      <c r="Z16" s="12"/>
      <c r="AA16" s="12"/>
      <c r="AB16" s="12"/>
      <c r="AD16" s="12"/>
      <c r="AE16" s="12"/>
    </row>
    <row r="17" spans="1:33" x14ac:dyDescent="0.3">
      <c r="A17" s="40" t="s">
        <v>62</v>
      </c>
      <c r="B17" s="5" t="s">
        <v>3</v>
      </c>
      <c r="S17" s="38">
        <v>100</v>
      </c>
      <c r="X17" s="38">
        <v>100</v>
      </c>
      <c r="Y17" s="38">
        <v>100</v>
      </c>
      <c r="Z17" s="12"/>
      <c r="AA17" s="12"/>
      <c r="AB17" s="12"/>
      <c r="AD17" s="12"/>
      <c r="AE17" s="12"/>
    </row>
    <row r="18" spans="1:33" x14ac:dyDescent="0.3">
      <c r="A18" s="25" t="s">
        <v>63</v>
      </c>
      <c r="B18" s="5" t="s">
        <v>3</v>
      </c>
      <c r="D18" s="6">
        <v>50</v>
      </c>
      <c r="X18" s="7">
        <v>50</v>
      </c>
      <c r="Z18" s="12"/>
      <c r="AA18" s="12"/>
      <c r="AB18" s="12">
        <v>0</v>
      </c>
      <c r="AD18" s="12">
        <v>0</v>
      </c>
      <c r="AE18" s="12"/>
    </row>
    <row r="19" spans="1:33" x14ac:dyDescent="0.3">
      <c r="A19" s="25" t="s">
        <v>64</v>
      </c>
      <c r="B19" s="5" t="s">
        <v>4</v>
      </c>
      <c r="D19" s="6">
        <v>50</v>
      </c>
      <c r="X19" s="7">
        <v>50</v>
      </c>
      <c r="Z19" s="12"/>
      <c r="AA19" s="12"/>
      <c r="AB19" s="12"/>
      <c r="AC19" s="7">
        <v>0</v>
      </c>
      <c r="AD19" s="12">
        <v>0</v>
      </c>
      <c r="AE19" s="12"/>
    </row>
    <row r="20" spans="1:33" x14ac:dyDescent="0.3">
      <c r="A20" s="25" t="s">
        <v>97</v>
      </c>
      <c r="B20" s="5" t="s">
        <v>4</v>
      </c>
      <c r="X20" s="7">
        <v>0</v>
      </c>
      <c r="Z20" s="12"/>
      <c r="AA20" s="12"/>
      <c r="AB20" s="12"/>
      <c r="AD20" s="12"/>
      <c r="AE20" s="12"/>
    </row>
    <row r="21" spans="1:33" x14ac:dyDescent="0.3">
      <c r="A21" s="25" t="s">
        <v>21</v>
      </c>
      <c r="B21" s="5" t="s">
        <v>4</v>
      </c>
      <c r="D21" s="6">
        <v>1</v>
      </c>
      <c r="E21" s="13">
        <v>1</v>
      </c>
      <c r="F21" s="13">
        <v>2.4974653103104298</v>
      </c>
      <c r="G21" s="13">
        <v>9.3018160392078606</v>
      </c>
      <c r="H21" s="13">
        <v>10.2347283365258</v>
      </c>
      <c r="I21" s="13">
        <v>25.481798063623799</v>
      </c>
      <c r="J21" s="13">
        <v>28.584806362378998</v>
      </c>
      <c r="K21" s="13">
        <v>37.0398409405256</v>
      </c>
      <c r="L21" s="13">
        <v>43.633070539419101</v>
      </c>
      <c r="M21" s="13">
        <v>63.651452282157699</v>
      </c>
      <c r="N21" s="13"/>
      <c r="O21" s="13">
        <v>82.987551867219906</v>
      </c>
      <c r="P21" s="13"/>
      <c r="Q21" s="13"/>
      <c r="R21" s="13"/>
      <c r="S21" s="13">
        <v>100</v>
      </c>
      <c r="T21" s="13">
        <v>104.647302904564</v>
      </c>
      <c r="U21" s="13">
        <v>107.966804979253</v>
      </c>
      <c r="V21" s="13">
        <v>111.203319502075</v>
      </c>
      <c r="W21" s="13">
        <v>115.767634854772</v>
      </c>
      <c r="X21" s="13">
        <v>117.42738589211601</v>
      </c>
    </row>
    <row r="22" spans="1:33" x14ac:dyDescent="0.3">
      <c r="A22" s="25" t="s">
        <v>49</v>
      </c>
      <c r="B22" s="5" t="s">
        <v>4</v>
      </c>
      <c r="I22" s="7">
        <v>1</v>
      </c>
    </row>
    <row r="23" spans="1:33" x14ac:dyDescent="0.3">
      <c r="A23" s="25" t="s">
        <v>30</v>
      </c>
      <c r="B23" s="5" t="s">
        <v>3</v>
      </c>
      <c r="I23" s="7">
        <v>1</v>
      </c>
      <c r="O23" s="7">
        <v>5.4</v>
      </c>
      <c r="U23" s="7">
        <v>6</v>
      </c>
      <c r="V23" s="7">
        <v>7.63</v>
      </c>
      <c r="X23" s="7">
        <v>8.4</v>
      </c>
    </row>
    <row r="24" spans="1:33" x14ac:dyDescent="0.3">
      <c r="A24" s="25" t="s">
        <v>31</v>
      </c>
      <c r="B24" s="5" t="s">
        <v>3</v>
      </c>
      <c r="M24" s="7">
        <v>1</v>
      </c>
      <c r="X24" s="7">
        <v>1</v>
      </c>
    </row>
    <row r="25" spans="1:33" x14ac:dyDescent="0.3">
      <c r="A25" s="25" t="s">
        <v>32</v>
      </c>
      <c r="B25" s="5" t="s">
        <v>4</v>
      </c>
      <c r="X25" s="7">
        <f>4.5/98 * 100</f>
        <v>4.591836734693878</v>
      </c>
      <c r="AE25" s="12">
        <v>2.2999999999999998</v>
      </c>
      <c r="AF25" s="7">
        <f>X25/2</f>
        <v>2.295918367346939</v>
      </c>
    </row>
    <row r="26" spans="1:33" x14ac:dyDescent="0.3">
      <c r="A26" s="25" t="s">
        <v>33</v>
      </c>
      <c r="B26" s="5" t="s">
        <v>3</v>
      </c>
      <c r="E26" s="7">
        <v>2</v>
      </c>
      <c r="M26" s="7">
        <v>6</v>
      </c>
      <c r="X26" s="7">
        <v>10</v>
      </c>
      <c r="AE26" s="12">
        <v>5.0999999999999996</v>
      </c>
      <c r="AG26" s="7">
        <f>X26/2</f>
        <v>5</v>
      </c>
    </row>
    <row r="27" spans="1:33" x14ac:dyDescent="0.3">
      <c r="A27" s="25" t="s">
        <v>34</v>
      </c>
      <c r="B27" s="5" t="s">
        <v>3</v>
      </c>
      <c r="C27" s="5">
        <v>0.3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33" x14ac:dyDescent="0.3">
      <c r="A28" s="25" t="s">
        <v>36</v>
      </c>
      <c r="B28" s="5" t="s">
        <v>3</v>
      </c>
      <c r="D28" s="6">
        <v>1</v>
      </c>
      <c r="F28" s="7">
        <v>1</v>
      </c>
      <c r="G28" s="7">
        <v>1</v>
      </c>
      <c r="H28" s="7">
        <v>3.11</v>
      </c>
      <c r="W28" s="7">
        <v>3.11</v>
      </c>
      <c r="Z28" s="12"/>
      <c r="AA28" s="12"/>
      <c r="AB28" s="12"/>
      <c r="AC28" s="12"/>
      <c r="AD28" s="12"/>
      <c r="AE28" s="12"/>
    </row>
    <row r="31" spans="1:33" x14ac:dyDescent="0.3">
      <c r="D31" s="6">
        <v>69</v>
      </c>
      <c r="E31" s="6">
        <v>69</v>
      </c>
      <c r="F31" s="6">
        <v>69</v>
      </c>
      <c r="G31" s="6">
        <v>69</v>
      </c>
      <c r="H31" s="6">
        <v>69</v>
      </c>
      <c r="I31" s="6">
        <v>69</v>
      </c>
      <c r="J31" s="6">
        <v>69</v>
      </c>
      <c r="K31" s="6">
        <v>69</v>
      </c>
      <c r="L31" s="6">
        <v>69</v>
      </c>
      <c r="M31" s="6">
        <v>69</v>
      </c>
      <c r="N31" s="6">
        <v>90</v>
      </c>
      <c r="O31" s="6">
        <v>90</v>
      </c>
      <c r="P31" s="6">
        <v>90</v>
      </c>
      <c r="Q31" s="6">
        <v>90</v>
      </c>
      <c r="R31" s="6"/>
      <c r="S31" s="6">
        <v>85</v>
      </c>
      <c r="T31" s="6">
        <v>85</v>
      </c>
      <c r="U31" s="6">
        <v>80</v>
      </c>
      <c r="V31" s="6">
        <v>80</v>
      </c>
      <c r="W31" s="6">
        <v>80</v>
      </c>
      <c r="X31" s="6">
        <v>80</v>
      </c>
    </row>
    <row r="33" spans="4:24" x14ac:dyDescent="0.3">
      <c r="X33" s="7">
        <f>100*9028/7265000</f>
        <v>0.12426703372333103</v>
      </c>
    </row>
    <row r="34" spans="4:24" x14ac:dyDescent="0.3">
      <c r="X34" s="7">
        <v>4.5</v>
      </c>
    </row>
    <row r="36" spans="4:24" x14ac:dyDescent="0.3">
      <c r="D36" s="6">
        <v>5</v>
      </c>
      <c r="K36" s="7">
        <v>5</v>
      </c>
      <c r="M36" s="9">
        <v>3</v>
      </c>
      <c r="N36" s="9"/>
      <c r="O36" s="8"/>
      <c r="P36" s="8"/>
      <c r="Q36" s="8"/>
      <c r="R36" s="8"/>
      <c r="S36" s="9">
        <v>3</v>
      </c>
      <c r="T36" s="9"/>
      <c r="U36" s="9"/>
      <c r="V36" s="9"/>
      <c r="W36" s="9"/>
      <c r="X36" s="9">
        <v>0.5</v>
      </c>
    </row>
    <row r="37" spans="4:24" x14ac:dyDescent="0.3">
      <c r="D37" s="6">
        <v>10</v>
      </c>
      <c r="K37" s="7">
        <v>10</v>
      </c>
      <c r="M37" s="9">
        <v>6</v>
      </c>
      <c r="N37" s="9"/>
      <c r="O37" s="8"/>
      <c r="P37" s="8"/>
      <c r="Q37" s="8"/>
      <c r="R37" s="8"/>
      <c r="S37" s="9">
        <v>6</v>
      </c>
      <c r="T37" s="9"/>
      <c r="U37" s="9"/>
      <c r="V37" s="9"/>
      <c r="W37" s="9"/>
      <c r="X37" s="9">
        <v>1</v>
      </c>
    </row>
    <row r="38" spans="4:24" x14ac:dyDescent="0.3">
      <c r="D38" s="6">
        <v>14</v>
      </c>
      <c r="M38" s="9">
        <v>8</v>
      </c>
      <c r="N38" s="9"/>
      <c r="O38" s="8"/>
      <c r="P38" s="8"/>
      <c r="Q38" s="16"/>
      <c r="R38" s="16"/>
      <c r="S38" s="9">
        <v>6</v>
      </c>
      <c r="T38" s="9"/>
      <c r="U38" s="9"/>
      <c r="V38" s="9"/>
      <c r="W38" s="9"/>
      <c r="X38" s="9"/>
    </row>
  </sheetData>
  <dataValidations xWindow="382" yWindow="552" count="4">
    <dataValidation type="decimal" allowBlank="1" showInputMessage="1" showErrorMessage="1" sqref="Y5:Z5">
      <formula1>0</formula1>
      <formula2>100000000000000000000</formula2>
    </dataValidation>
    <dataValidation allowBlank="1" showErrorMessage="1" sqref="C1"/>
    <dataValidation type="decimal" allowBlank="1" showInputMessage="1" showErrorMessage="1" sqref="D14:H14 Y3:Y4 E36:X38 E2:X3 E5:X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B2:B5</xm:sqref>
        </x14:dataValidation>
        <x14:dataValidation type="list" allowBlank="1" showInputMessage="1" showErrorMessage="1">
          <x14:formula1>
            <xm:f>[1]dropdown_lists!#REF!</xm:f>
          </x14:formula1>
          <xm:sqref>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4.4" x14ac:dyDescent="0.3"/>
  <sheetData>
    <row r="2" spans="1:4" x14ac:dyDescent="0.3">
      <c r="A2" t="s">
        <v>3</v>
      </c>
      <c r="B2" t="b">
        <v>1</v>
      </c>
      <c r="C2" t="s">
        <v>17</v>
      </c>
      <c r="D2" t="s">
        <v>18</v>
      </c>
    </row>
    <row r="3" spans="1:4" x14ac:dyDescent="0.3">
      <c r="A3" t="s">
        <v>4</v>
      </c>
      <c r="B3" t="b">
        <v>0</v>
      </c>
      <c r="C3" t="s">
        <v>19</v>
      </c>
    </row>
    <row r="4" spans="1:4" x14ac:dyDescent="0.3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2017-04-23T23:20:02Z</cp:lastPrinted>
  <dcterms:created xsi:type="dcterms:W3CDTF">2015-10-21T04:45:12Z</dcterms:created>
  <dcterms:modified xsi:type="dcterms:W3CDTF">2017-06-19T12:09:29Z</dcterms:modified>
</cp:coreProperties>
</file>