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ragonnet\Google Drive\GitHub\AuTuMN\autumn\xls\"/>
    </mc:Choice>
  </mc:AlternateContent>
  <bookViews>
    <workbookView xWindow="120" yWindow="792" windowWidth="20376" windowHeight="7056" tabRatio="807"/>
  </bookViews>
  <sheets>
    <sheet name="constants" sheetId="4" r:id="rId1"/>
    <sheet name="time_variants" sheetId="2" r:id="rId2"/>
    <sheet name="dropdown_lists" sheetId="3" r:id="rId3"/>
  </sheets>
  <calcPr calcId="152511"/>
</workbook>
</file>

<file path=xl/calcChain.xml><?xml version="1.0" encoding="utf-8"?>
<calcChain xmlns="http://schemas.openxmlformats.org/spreadsheetml/2006/main">
  <c r="C45" i="4" l="1"/>
  <c r="D45" i="4" l="1"/>
  <c r="B31" i="4" l="1"/>
  <c r="B52" i="4" l="1"/>
  <c r="B49" i="4" l="1"/>
  <c r="B48" i="4"/>
  <c r="B47" i="4"/>
  <c r="B45" i="4" l="1"/>
  <c r="B241" i="4"/>
  <c r="B236" i="4"/>
  <c r="B62" i="4"/>
  <c r="B12" i="4"/>
  <c r="B34" i="4"/>
  <c r="B76" i="4"/>
  <c r="B33" i="4"/>
  <c r="B35" i="4"/>
  <c r="B32" i="4"/>
  <c r="B30" i="4"/>
  <c r="B29" i="4"/>
  <c r="B23" i="4"/>
  <c r="B14" i="4"/>
</calcChain>
</file>

<file path=xl/sharedStrings.xml><?xml version="1.0" encoding="utf-8"?>
<sst xmlns="http://schemas.openxmlformats.org/spreadsheetml/2006/main" count="408" uniqueCount="355">
  <si>
    <t>yes</t>
  </si>
  <si>
    <t>no</t>
  </si>
  <si>
    <t>load_data</t>
  </si>
  <si>
    <t>program</t>
  </si>
  <si>
    <t>na</t>
  </si>
  <si>
    <t>smoothness</t>
  </si>
  <si>
    <t>program_timeperiod_await_treatment_smearneg</t>
  </si>
  <si>
    <t>program_timeperiod_await_treatment_extrapul</t>
  </si>
  <si>
    <t>program_timeperiod_await_treatment_smearpos</t>
  </si>
  <si>
    <t>parameter</t>
  </si>
  <si>
    <t>description</t>
  </si>
  <si>
    <t>tb_n_contact</t>
  </si>
  <si>
    <t>Effective contact rate for TB</t>
  </si>
  <si>
    <t>tb_multiplier_force_smearneg</t>
  </si>
  <si>
    <t>tb_prop_early_progression</t>
  </si>
  <si>
    <t>tb_prop_casefatality_untreated_smearpos</t>
  </si>
  <si>
    <t>tb_prop_casefatality_untreated</t>
  </si>
  <si>
    <t>tb_prop_amplification</t>
  </si>
  <si>
    <t>Relative risk of infection in those already latently infected</t>
  </si>
  <si>
    <t>tb_timeperiod_early_latent</t>
  </si>
  <si>
    <t>tb_timeperiod_activeuntreated</t>
  </si>
  <si>
    <t>tb_timeperiod_infect_ontreatment_ds</t>
  </si>
  <si>
    <t>tb_timeperiod_infect_ontreatment_mdr</t>
  </si>
  <si>
    <t>tb_timeperiod_infect_ontreatment_xdr</t>
  </si>
  <si>
    <t>tb_rate_late_progression</t>
  </si>
  <si>
    <t>Relative risk of TB in those treated with IPT (i.e. lower value more effective)</t>
  </si>
  <si>
    <t>program_rate_restart_presenting</t>
  </si>
  <si>
    <t>Rate at which patients who were told they didn't have TB turn up again to the health system</t>
  </si>
  <si>
    <t>program_rate_leavelowquality</t>
  </si>
  <si>
    <t>Rate at which patients change from the low quality to the high quality health system</t>
  </si>
  <si>
    <t>program_prop_death_reporting</t>
  </si>
  <si>
    <t>Proportion of TB-related deaths not already under treatment that are correctly reported as such</t>
  </si>
  <si>
    <t>start_time</t>
  </si>
  <si>
    <t>Calendar year from which model starts running (i.e. when TB is introduced)</t>
  </si>
  <si>
    <t>scenario_start_time</t>
  </si>
  <si>
    <t>Time that scenarios start to be implemented (probably make these modifiable for each program later)</t>
  </si>
  <si>
    <t>scenario_full_time</t>
  </si>
  <si>
    <t>Time that scenarios reach full effect</t>
  </si>
  <si>
    <t>Calendar year that MDR-TB first begins to emerge</t>
  </si>
  <si>
    <t>Calendar year that XDR-TB first emerged</t>
  </si>
  <si>
    <t>recent_time</t>
  </si>
  <si>
    <t>current_time</t>
  </si>
  <si>
    <t>scenario_end_time</t>
  </si>
  <si>
    <t>susceptible_fully</t>
  </si>
  <si>
    <t>Starting population of fully susceptible persons (essentially the starting population size)</t>
  </si>
  <si>
    <t>active</t>
  </si>
  <si>
    <t>Seed of patients with active TB</t>
  </si>
  <si>
    <t>runge_kutta</t>
  </si>
  <si>
    <t>None</t>
  </si>
  <si>
    <t>age_breakpoints</t>
  </si>
  <si>
    <t>scipy</t>
  </si>
  <si>
    <t>explicit</t>
  </si>
  <si>
    <t>tb_prop_early_progression_age0to5</t>
  </si>
  <si>
    <t>tb_prop_early_progression_age5to15</t>
  </si>
  <si>
    <t>tb_prop_early_progression_age15up</t>
  </si>
  <si>
    <t>tb_rate_late_progression_age15up</t>
  </si>
  <si>
    <t>tb_multiplier_child_infectiousness_age0to10</t>
  </si>
  <si>
    <t>tb_multiplier_child_infectiousness_age10up</t>
  </si>
  <si>
    <t>early_time</t>
  </si>
  <si>
    <t>An time point that is relatively early in the model run for plots that want to ignore early dynamics</t>
  </si>
  <si>
    <t>Proportion of all undiagnosed cases detected through ACF</t>
  </si>
  <si>
    <t>duration of a round of ACF</t>
  </si>
  <si>
    <t>tb_rate_late_progression_age5to15</t>
  </si>
  <si>
    <t>tb_rate_late_progression_age0to5</t>
  </si>
  <si>
    <t>Start time for economics calculations</t>
  </si>
  <si>
    <t>econ_discount_rate</t>
  </si>
  <si>
    <t>econ_start_time</t>
  </si>
  <si>
    <t>econ_cpi</t>
  </si>
  <si>
    <t>econ_unitcost_vaccination</t>
  </si>
  <si>
    <t>econ_unitcost_xpert</t>
  </si>
  <si>
    <t>econ_unitcost_treatment_support</t>
  </si>
  <si>
    <t>econ_unitcost_ipt</t>
  </si>
  <si>
    <t>econ_unitcost_smearacf</t>
  </si>
  <si>
    <t>econ_unitcost_xpertacf</t>
  </si>
  <si>
    <t>econ_inflectioncost_vaccination</t>
  </si>
  <si>
    <t>econ_inflectioncost_ipt</t>
  </si>
  <si>
    <t>econ_inflectioncost_xpert</t>
  </si>
  <si>
    <t>econ_inflectioncost_treatment_support</t>
  </si>
  <si>
    <t>econ_inflectioncost_smearacf</t>
  </si>
  <si>
    <t>econ_inflectioncost_xpertacf</t>
  </si>
  <si>
    <t>econ_saturation_vaccination</t>
  </si>
  <si>
    <t>econ_saturation_ipt</t>
  </si>
  <si>
    <t>econ_saturation_xpert</t>
  </si>
  <si>
    <t>econ_saturation_treatment_support</t>
  </si>
  <si>
    <t>econ_saturation_smearacf</t>
  </si>
  <si>
    <t>econ_saturation_xpertacf</t>
  </si>
  <si>
    <t>report_start_time</t>
  </si>
  <si>
    <t>report_end_time</t>
  </si>
  <si>
    <t>Start time for spreadsheet and document writing</t>
  </si>
  <si>
    <t>End time for spreadsheet and document writing</t>
  </si>
  <si>
    <t>report_step_time</t>
  </si>
  <si>
    <t>Time step for reporting outputs from report</t>
  </si>
  <si>
    <t>program_perc_detect</t>
  </si>
  <si>
    <t>program_perc_algorithm_sensitivity</t>
  </si>
  <si>
    <t>program_perc_firstline_dst</t>
  </si>
  <si>
    <t>program_perc_secondline_dst</t>
  </si>
  <si>
    <t>xdr_introduce_time</t>
  </si>
  <si>
    <t>Any age group whose lower limit is above this value will accept the modified parameters</t>
  </si>
  <si>
    <t>point</t>
  </si>
  <si>
    <t>lower</t>
  </si>
  <si>
    <t>upper</t>
  </si>
  <si>
    <t>plot_end_time</t>
  </si>
  <si>
    <t>Time that plots finish at</t>
  </si>
  <si>
    <t>plot_start_time</t>
  </si>
  <si>
    <t>Time that plots start from</t>
  </si>
  <si>
    <t>All costs are in USD</t>
  </si>
  <si>
    <t>Unit cost includes vaccine cost, clinic visit, administration, distribution</t>
  </si>
  <si>
    <t>Cost per person to starting IPT $105.35 x IPT popsize (all age)</t>
  </si>
  <si>
    <t>As per discussion with Emma and Fiji NSP</t>
  </si>
  <si>
    <t>in years</t>
  </si>
  <si>
    <t>annual cost (to be adjusted according to econ_startingcost_duration)</t>
  </si>
  <si>
    <t>Best case detection proportion possible under ideal programmatic conditions</t>
  </si>
  <si>
    <t>econ_unitcost_decentralisation</t>
  </si>
  <si>
    <t>econ_inflectioncost_decentralisation</t>
  </si>
  <si>
    <t>econ_saturation_decentralisation</t>
  </si>
  <si>
    <t>cost_curve_start_time</t>
  </si>
  <si>
    <t>cost_curve_end_time</t>
  </si>
  <si>
    <t>cost_curve_step_time</t>
  </si>
  <si>
    <t>Start time for cost-coverage curve plotting</t>
  </si>
  <si>
    <t>End time for cost-coverage curve plotting</t>
  </si>
  <si>
    <t>Time step for cost-coverage curve plotting</t>
  </si>
  <si>
    <t>econ_startupcost_vaccination</t>
  </si>
  <si>
    <t>econ_startupcost_ipt</t>
  </si>
  <si>
    <t>econ_startupcost_xpert</t>
  </si>
  <si>
    <t>econ_startupcost_treatment_support</t>
  </si>
  <si>
    <t>econ_startupcost_smearacf</t>
  </si>
  <si>
    <t>econ_startupcost_xpertacf</t>
  </si>
  <si>
    <t>econ_startupcost_decentralisation</t>
  </si>
  <si>
    <t>reference_time</t>
  </si>
  <si>
    <t>Time that costs are compared to in the relative cost plotting function</t>
  </si>
  <si>
    <t>econ_startupduration_vaccination</t>
  </si>
  <si>
    <t>econ_startupduration_xpert</t>
  </si>
  <si>
    <t>econ_startupduration_treatment_support</t>
  </si>
  <si>
    <t>econ_startupduration_smearacf</t>
  </si>
  <si>
    <t>econ_startupduration_decentralisation</t>
  </si>
  <si>
    <t>econ_startupduration_ipt</t>
  </si>
  <si>
    <t>Number of tests done on persons with diagnoses other than TB for each on done on a TB patient</t>
  </si>
  <si>
    <t>econ_startupduration_xpertacf</t>
  </si>
  <si>
    <t xml:space="preserve"> 6 month isoniazid.Includes costs of screening with TST, medications, clinic visits, liver fx test</t>
  </si>
  <si>
    <t>tb_relative_casefatality_untreated_smearneg</t>
  </si>
  <si>
    <t>tb_prop_novel_ipt_effectiveness</t>
  </si>
  <si>
    <t>tb_multiplier_novelvac_protection</t>
  </si>
  <si>
    <t>program_prop_snep_relative_algorithm</t>
  </si>
  <si>
    <t>Proportional reduction in duration of MDR-TB treatment with short course treatment (also applies to duration of infectiousness)</t>
  </si>
  <si>
    <t>Treatment success under shortcourse MDR-TB regimens</t>
  </si>
  <si>
    <t>tb_multiplier_latent_protection</t>
  </si>
  <si>
    <t>plot_economics_start_time</t>
  </si>
  <si>
    <t>tb_timeperiod_ontreatment_ds</t>
  </si>
  <si>
    <t>tb_timeperiod_ontreatment_mdr</t>
  </si>
  <si>
    <t>tb_timeperiod_ontreatment_xdr</t>
  </si>
  <si>
    <t>econ_saturation_shortcourse_mdr</t>
  </si>
  <si>
    <t>econ_startupduration_shortcourse_mdr</t>
  </si>
  <si>
    <t>econ_startupcost_shortcourse_mdr</t>
  </si>
  <si>
    <t>econ_inflectioncost_shortcourse_mdr</t>
  </si>
  <si>
    <t>econ_unitcost_shortcourse_mdr</t>
  </si>
  <si>
    <t>econ_saturation_xpertacf_prison</t>
  </si>
  <si>
    <t>econ_startupduration_xpertacf_prison</t>
  </si>
  <si>
    <t>econ_startupcost_xpertacf_prison</t>
  </si>
  <si>
    <t>econ_inflectioncost_xpertacf_prison</t>
  </si>
  <si>
    <t>econ_unitcost_xpertacf_prison</t>
  </si>
  <si>
    <t>econ_unitcost_engage_lowquality</t>
  </si>
  <si>
    <t>econ_inflectioncost_engage_lowquality</t>
  </si>
  <si>
    <t>econ_startupcost_engage_lowquality</t>
  </si>
  <si>
    <t>econ_startupduration_engage_lowquality</t>
  </si>
  <si>
    <t>econ_saturation_engage_lowquality</t>
  </si>
  <si>
    <t>econ_inflectioncost_xpertacf_indigenous</t>
  </si>
  <si>
    <t>econ_startupcost_xpertacf_indigenous</t>
  </si>
  <si>
    <t>econ_startupduration_xpertacf_indigenous</t>
  </si>
  <si>
    <t>econ_saturation_xpertacf_indigenous</t>
  </si>
  <si>
    <t>econ_unitcost_xpertacf_indigenous</t>
  </si>
  <si>
    <t>econ_unitcost_xpertacf_urbanpoor</t>
  </si>
  <si>
    <t>econ_inflectioncost_xpertacf_urbanpoor</t>
  </si>
  <si>
    <t>econ_startupcost_xpertacf_urbanpoor</t>
  </si>
  <si>
    <t>econ_startupduration_xpertacf_urbanpoor</t>
  </si>
  <si>
    <t>econ_saturation_xpertacf_urbanpoor</t>
  </si>
  <si>
    <t>econ_unitcost_xpertacf_ruralpoor</t>
  </si>
  <si>
    <t>econ_inflectioncost_xpertacf_ruralpoor</t>
  </si>
  <si>
    <t>econ_startupcost_xpertacf_ruralpoor</t>
  </si>
  <si>
    <t>econ_startupduration_xpertacf_ruralpoor</t>
  </si>
  <si>
    <t>econ_saturation_xpertacf_ruralpoor</t>
  </si>
  <si>
    <t>riskgroup_startage_diabetes</t>
  </si>
  <si>
    <t>riskgroup_multiplier_diabetes_progression</t>
  </si>
  <si>
    <t>riskgroup_multiplier_hiv_progression</t>
  </si>
  <si>
    <t>riskgroup_multiplier_force_infection_prison</t>
  </si>
  <si>
    <t>riskgroup_multiplier_force_infection_urbanpoor</t>
  </si>
  <si>
    <t>riskgroup_multiplier_force_infection_ruralpoor</t>
  </si>
  <si>
    <t>riskgroup_multiplier_force_infection_indigenous</t>
  </si>
  <si>
    <t>tb_sensitivity_cxr</t>
  </si>
  <si>
    <t>econ_unitcost_awareness_raising</t>
  </si>
  <si>
    <t>econ_inflectioncost_awareness_raising</t>
  </si>
  <si>
    <t>econ_startupcost_awareness_raising</t>
  </si>
  <si>
    <t>econ_startupduration_awareness_raising</t>
  </si>
  <si>
    <t>econ_saturation_awareness_raising</t>
  </si>
  <si>
    <t>econ_unitcost_cxrxpertacf_prison</t>
  </si>
  <si>
    <t>econ_inflectioncost_cxrxpertacf_prison</t>
  </si>
  <si>
    <t>econ_startupcost_cxrxpertacf_prison</t>
  </si>
  <si>
    <t>econ_startupduration_cxrxpertacf_prison</t>
  </si>
  <si>
    <t>econ_saturation_cxrxpertacf_prison</t>
  </si>
  <si>
    <t>econ_unitcost_cxrxpertacf_indigenous</t>
  </si>
  <si>
    <t>econ_inflectioncost_cxrxpertacf_indigenous</t>
  </si>
  <si>
    <t>econ_startupcost_cxrxpertacf_indigenous</t>
  </si>
  <si>
    <t>econ_startupduration_cxrxpertacf_indigenous</t>
  </si>
  <si>
    <t>econ_saturation_cxrxpertacf_indigenous</t>
  </si>
  <si>
    <t>econ_unitcost_cxrxpertacf_urbanpoor</t>
  </si>
  <si>
    <t>econ_inflectioncost_cxrxpertacf_urbanpoor</t>
  </si>
  <si>
    <t>econ_startupcost_cxrxpertacf_urbanpoor</t>
  </si>
  <si>
    <t>econ_startupduration_cxrxpertacf_urbanpoor</t>
  </si>
  <si>
    <t>econ_saturation_cxrxpertacf_urbanpoor</t>
  </si>
  <si>
    <t>econ_unitcost_cxrxpertacf_ruralpoor</t>
  </si>
  <si>
    <t>econ_inflectioncost_cxrxpertacf_ruralpoor</t>
  </si>
  <si>
    <t>econ_startupcost_cxrxpertacf_ruralpoor</t>
  </si>
  <si>
    <t>econ_startupduration_cxrxpertacf_ruralpoor</t>
  </si>
  <si>
    <t>econ_saturation_cxrxpertacf_ruralpoor</t>
  </si>
  <si>
    <t>econ_unitcost_ipt_age0to5</t>
  </si>
  <si>
    <t>econ_inflectioncost_ipt_age0to5</t>
  </si>
  <si>
    <t>econ_startupcost_ipt_age0to5</t>
  </si>
  <si>
    <t>econ_startupduration_ipt_age0to5</t>
  </si>
  <si>
    <t>econ_saturation_ipt_age0to5</t>
  </si>
  <si>
    <t>econ_unitcost_ipt_age5to15</t>
  </si>
  <si>
    <t>econ_inflectioncost_ipt_age5to15</t>
  </si>
  <si>
    <t>econ_startupcost_ipt_age5to15</t>
  </si>
  <si>
    <t>econ_startupduration_ipt_age5to15</t>
  </si>
  <si>
    <t>econ_saturation_ipt_age5to15</t>
  </si>
  <si>
    <t>econ_unitcost_ipt_age15up</t>
  </si>
  <si>
    <t>econ_inflectioncost_ipt_age15up</t>
  </si>
  <si>
    <t>econ_startupcost_ipt_age15up</t>
  </si>
  <si>
    <t>econ_startupduration_ipt_age15up</t>
  </si>
  <si>
    <t>econ_saturation_ipt_age15up</t>
  </si>
  <si>
    <t>program_prop_treatment_death_mdr_asds</t>
  </si>
  <si>
    <t>program_prop_treatment_success_xdr_asmdr</t>
  </si>
  <si>
    <t>program_prop_treatment_success_xdr_asds</t>
  </si>
  <si>
    <t>program_prop_treatment_success_mdr_asds</t>
  </si>
  <si>
    <t>program_prop_treatment_death_xdr_asds</t>
  </si>
  <si>
    <t>program_prop_treatment_death_xdr_asmdr</t>
  </si>
  <si>
    <t>econ_unitcost_improve_dst</t>
  </si>
  <si>
    <t>econ_inflectioncost_improve_dst</t>
  </si>
  <si>
    <t>econ_startupcost_improve_dst</t>
  </si>
  <si>
    <t>econ_startupduration_improve_dst</t>
  </si>
  <si>
    <t>econ_saturation_improve_dst</t>
  </si>
  <si>
    <t>dummy value for the moment</t>
  </si>
  <si>
    <t>econ_unitcost_food_voucher_ds</t>
  </si>
  <si>
    <t>econ_inflectioncost_food_voucher_ds</t>
  </si>
  <si>
    <t>econ_startupcost_food_voucher_ds</t>
  </si>
  <si>
    <t>econ_startupduration_food_voucher_ds</t>
  </si>
  <si>
    <t>econ_saturation_food_voucher_ds</t>
  </si>
  <si>
    <t>econ_unitcost_food_voucher_mdr</t>
  </si>
  <si>
    <t>econ_inflectioncost_food_voucher_mdr</t>
  </si>
  <si>
    <t>econ_startupcost_food_voucher_mdr</t>
  </si>
  <si>
    <t>econ_startupduration_food_voucher_mdr</t>
  </si>
  <si>
    <t>econ_saturation_food_voucher_mdr</t>
  </si>
  <si>
    <t>econ_unitcost_intensive_screening</t>
  </si>
  <si>
    <t>econ_inflectioncost_intensive_screening</t>
  </si>
  <si>
    <t>econ_startupcost_intensive_screening</t>
  </si>
  <si>
    <t>econ_startupduration_intensive_screening</t>
  </si>
  <si>
    <t>econ_saturation_intensive_screening</t>
  </si>
  <si>
    <t>Proportion of diabetes individuals that attend health care centres on an annual basis</t>
  </si>
  <si>
    <t>Proportion of HIV+ individuals that attend health care centres on an annual basis</t>
  </si>
  <si>
    <t>int_timeperiod_await_treatment_smearneg_xpert</t>
  </si>
  <si>
    <t>int_timeperiod_community_ipt_round</t>
  </si>
  <si>
    <t>int_prop_treatment_support_improvement</t>
  </si>
  <si>
    <t>int_prop_food_voucher_improvement</t>
  </si>
  <si>
    <t>int_prop_acf_detections_per_round</t>
  </si>
  <si>
    <t>int_prop_acf_detections_per_round_prison</t>
  </si>
  <si>
    <t>int_prop_attending_clinics_hiv</t>
  </si>
  <si>
    <t>int_prop_attending_clinics_diabetes</t>
  </si>
  <si>
    <t>int_prop_shortcourse_mdr_relativeduration</t>
  </si>
  <si>
    <t>int_prop_treatment_success_shortcoursemdr</t>
  </si>
  <si>
    <t>int_prop_treatment_death_shortcoursemdr</t>
  </si>
  <si>
    <t>int_timeperiod_acf_rounds</t>
  </si>
  <si>
    <t>int_number_tests_per_tb_presentation</t>
  </si>
  <si>
    <t>int_ideal_detection</t>
  </si>
  <si>
    <t>int_prop_population_screened</t>
  </si>
  <si>
    <t>int_prop_population_screened_prison</t>
  </si>
  <si>
    <t>int_perc_vaccination</t>
  </si>
  <si>
    <t>tb_prop_smearneg_culturepos</t>
  </si>
  <si>
    <t>tb_multiplier_child_infectiousness</t>
  </si>
  <si>
    <t>Note this is required for parameter loops, even though it is irrelevant epidemiologically</t>
  </si>
  <si>
    <t>prop_mix_norisk_from_prison</t>
  </si>
  <si>
    <t>prop_mix_norisk_from_urbanpoor</t>
  </si>
  <si>
    <t>prop_mix_prison_from_ruralpoor</t>
  </si>
  <si>
    <t>prop_mix_prison_from_urbanpoor</t>
  </si>
  <si>
    <t>prop_mix_ruralpoor_from_prison</t>
  </si>
  <si>
    <t>prop_mix_ruralpoor_from_urbanpoor</t>
  </si>
  <si>
    <t>prop_mix_urbanpoor_from_ruralpoor</t>
  </si>
  <si>
    <t>prop_mix_norisk_from_ruralpoor</t>
  </si>
  <si>
    <t>prop_mix_prison_from_prison</t>
  </si>
  <si>
    <t>prop_mix_ruralpoor_from_ruralpoor</t>
  </si>
  <si>
    <t>prop_mix_urbanpoor_from_urbanpoor</t>
  </si>
  <si>
    <t>tb_prop_detection_algorithm_ceiling</t>
  </si>
  <si>
    <t>int_prop_ipt_opendoors</t>
  </si>
  <si>
    <t>int_prop_detection_opendoors</t>
  </si>
  <si>
    <t>int_prop_detection_ngo</t>
  </si>
  <si>
    <t>int_prop_ipt_ngo</t>
  </si>
  <si>
    <t>econ_unitcost_ngo_activities</t>
  </si>
  <si>
    <t>econ_inflectioncost_ngo_activities</t>
  </si>
  <si>
    <t>econ_startupcost_ngo_activities</t>
  </si>
  <si>
    <t>econ_startupduration_ngo_activities</t>
  </si>
  <si>
    <t>econ_saturation_ngo_activities</t>
  </si>
  <si>
    <t>econ_unitcost_opendoors_activities</t>
  </si>
  <si>
    <t>econ_inflectioncost_opendoors_activities</t>
  </si>
  <si>
    <t>econ_startupcost_opendoors_activities</t>
  </si>
  <si>
    <t>econ_startupduration_opendoors_activities</t>
  </si>
  <si>
    <t>econ_saturation_opendoors_activities</t>
  </si>
  <si>
    <t>tb_multiplier_immune_protection</t>
  </si>
  <si>
    <t>program_perc_treatment_ds_success</t>
  </si>
  <si>
    <t>program_perc_treatment_ds_death</t>
  </si>
  <si>
    <t>program_perc_treatment_ds_new_success</t>
  </si>
  <si>
    <t>program_perc_treatment_ds_new_death</t>
  </si>
  <si>
    <t>program_perc_treatment_ds_treated_success</t>
  </si>
  <si>
    <t>program_perc_treatment_ds_treated_death</t>
  </si>
  <si>
    <t>program_perc_treatment_mdr_success</t>
  </si>
  <si>
    <t>program_perc_treatment_mdr_death</t>
  </si>
  <si>
    <t>program_perc_treatment_mdr_new_success</t>
  </si>
  <si>
    <t>program_perc_treatment_mdr_new_death</t>
  </si>
  <si>
    <t>program_perc_treatment_mdr_treated_success</t>
  </si>
  <si>
    <t>program_perc_treatment_mdr_treated_death</t>
  </si>
  <si>
    <t>program_perc_treatment_xdr_success</t>
  </si>
  <si>
    <t>program_perc_treatment_xdr_death</t>
  </si>
  <si>
    <t>program_perc_treatment_xdr_new_success</t>
  </si>
  <si>
    <t>program_perc_treatment_xdr_new_death</t>
  </si>
  <si>
    <t>program_perc_treatment_xdr_treated_death</t>
  </si>
  <si>
    <t>program_perc_treatment_xdr_treated_success</t>
  </si>
  <si>
    <t>program_perc_treatment_inappropriate_success</t>
  </si>
  <si>
    <t>program_perc_treatment_inappropriate_death</t>
  </si>
  <si>
    <t>program_perc_treatment_inappropriate_new_success</t>
  </si>
  <si>
    <t>program_perc_treatment_inappropriate_new_death</t>
  </si>
  <si>
    <t>program_perc_treatment_inappropriate_treated_success</t>
  </si>
  <si>
    <t>program_perc_treatment_inappropriate_treated_death</t>
  </si>
  <si>
    <t>tb_n_outcome_minimum</t>
  </si>
  <si>
    <t>program_perc_treatment_success</t>
  </si>
  <si>
    <t>program_perc_treatment_death</t>
  </si>
  <si>
    <t>program_perc_treatment_new_success</t>
  </si>
  <si>
    <t>program_perc_treatment_new_death</t>
  </si>
  <si>
    <t>program_perc_treatment_treated_success</t>
  </si>
  <si>
    <t>program_perc_treatment_treated_death</t>
  </si>
  <si>
    <t>tb_multiplier_treated_protection</t>
  </si>
  <si>
    <t>Proportional reduction in unfavourable outcomes from the treatment support intervention</t>
  </si>
  <si>
    <t>Proportional reduction in unfavourable outcomes from the food voucher intervention</t>
  </si>
  <si>
    <t>int_prop_treatment_success_ideal</t>
  </si>
  <si>
    <t>int_prop_treatment_death_ideal</t>
  </si>
  <si>
    <t>int_multiplier_detection_with_raised_awareness</t>
  </si>
  <si>
    <t>int_prop_xpert_sensitivity_mdr</t>
  </si>
  <si>
    <t>tb_timeperiod_onipt</t>
  </si>
  <si>
    <t>int_age_bcg_immunity_wane</t>
  </si>
  <si>
    <t>int_multiplier_bcg_child_relative_immunity</t>
  </si>
  <si>
    <t>before_intervention_time</t>
  </si>
  <si>
    <t>Range is 95% CI here</t>
  </si>
  <si>
    <t>Range is point estimate across the different study sites here</t>
  </si>
  <si>
    <t>int_prop_xpert_smearneg_sensitivity</t>
  </si>
  <si>
    <t>int_prop_infections_in_household</t>
  </si>
  <si>
    <t>int_prop_ltbi_test_sensitivity</t>
  </si>
  <si>
    <t>int_prop_ipt_effectiveness</t>
  </si>
  <si>
    <t>mdr_introduce_time</t>
  </si>
  <si>
    <t>program_prop_smearpos_cultured</t>
  </si>
  <si>
    <t>program_prop_smearneg_cultured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</si>
</sst>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(* #,##0.00_);_(* \(#,##0.00\);_(* &quot;-&quot;??_);_(@_)"/>
    <numFmt numFmtId="165" formatCode="_-* #,##0_-;\-* #,##0_-;_-* &quot;-&quot;??_-;_-@_-"/>
  </numFmts>
  <fonts count="1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B9DAED"/>
        <bgColor auto="1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65">
    <xf numFmtId="0" fontId="0" fillId="0" borderId="0"/>
    <xf numFmtId="0" fontId="1" fillId="0" borderId="0"/>
    <xf numFmtId="0" fontId="3" fillId="0" borderId="0"/>
    <xf numFmtId="0" fontId="1" fillId="2" borderId="1" applyNumberFormat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9" borderId="7" applyNumberFormat="0" applyAlignment="0" applyProtection="0"/>
    <xf numFmtId="43" fontId="2" fillId="0" borderId="0" applyFont="0" applyFill="0" applyBorder="0" applyAlignment="0" applyProtection="0"/>
  </cellStyleXfs>
  <cellXfs count="85">
    <xf numFmtId="0" fontId="0" fillId="0" borderId="0" xfId="0"/>
    <xf numFmtId="0" fontId="4" fillId="0" borderId="0" xfId="0" applyFont="1"/>
    <xf numFmtId="0" fontId="5" fillId="0" borderId="5" xfId="0" applyFont="1" applyBorder="1"/>
    <xf numFmtId="0" fontId="6" fillId="0" borderId="4" xfId="0" applyFont="1" applyBorder="1"/>
    <xf numFmtId="0" fontId="6" fillId="0" borderId="6" xfId="0" applyFont="1" applyBorder="1"/>
    <xf numFmtId="0" fontId="6" fillId="0" borderId="3" xfId="0" applyFont="1" applyBorder="1"/>
    <xf numFmtId="0" fontId="5" fillId="3" borderId="5" xfId="0" applyFont="1" applyFill="1" applyBorder="1"/>
    <xf numFmtId="0" fontId="4" fillId="3" borderId="0" xfId="0" applyFont="1" applyFill="1"/>
    <xf numFmtId="0" fontId="5" fillId="4" borderId="5" xfId="0" applyFont="1" applyFill="1" applyBorder="1"/>
    <xf numFmtId="0" fontId="4" fillId="4" borderId="0" xfId="0" applyFont="1" applyFill="1"/>
    <xf numFmtId="0" fontId="5" fillId="5" borderId="5" xfId="0" applyFont="1" applyFill="1" applyBorder="1"/>
    <xf numFmtId="0" fontId="4" fillId="5" borderId="0" xfId="0" applyFont="1" applyFill="1"/>
    <xf numFmtId="0" fontId="5" fillId="6" borderId="5" xfId="0" applyFont="1" applyFill="1" applyBorder="1"/>
    <xf numFmtId="0" fontId="4" fillId="6" borderId="0" xfId="0" applyFont="1" applyFill="1"/>
    <xf numFmtId="0" fontId="7" fillId="3" borderId="2" xfId="0" applyFont="1" applyFill="1" applyBorder="1"/>
    <xf numFmtId="0" fontId="7" fillId="4" borderId="2" xfId="0" applyFont="1" applyFill="1" applyBorder="1"/>
    <xf numFmtId="0" fontId="7" fillId="5" borderId="2" xfId="0" applyFont="1" applyFill="1" applyBorder="1"/>
    <xf numFmtId="0" fontId="7" fillId="6" borderId="2" xfId="0" applyFont="1" applyFill="1" applyBorder="1"/>
    <xf numFmtId="0" fontId="7" fillId="0" borderId="2" xfId="0" applyFont="1" applyBorder="1"/>
    <xf numFmtId="0" fontId="7" fillId="7" borderId="2" xfId="0" applyFont="1" applyFill="1" applyBorder="1"/>
    <xf numFmtId="0" fontId="5" fillId="7" borderId="5" xfId="0" applyFont="1" applyFill="1" applyBorder="1"/>
    <xf numFmtId="0" fontId="4" fillId="7" borderId="0" xfId="0" applyFont="1" applyFill="1"/>
    <xf numFmtId="0" fontId="9" fillId="8" borderId="0" xfId="0" applyFont="1" applyFill="1" applyBorder="1" applyAlignment="1">
      <alignment vertical="center"/>
    </xf>
    <xf numFmtId="2" fontId="9" fillId="8" borderId="0" xfId="663" applyNumberFormat="1" applyFont="1" applyFill="1" applyBorder="1" applyProtection="1">
      <protection locked="0"/>
    </xf>
    <xf numFmtId="0" fontId="9" fillId="8" borderId="0" xfId="0" applyFont="1" applyFill="1" applyBorder="1"/>
    <xf numFmtId="2" fontId="9" fillId="8" borderId="0" xfId="0" applyNumberFormat="1" applyFont="1" applyFill="1" applyBorder="1"/>
    <xf numFmtId="0" fontId="9" fillId="8" borderId="0" xfId="1" applyFont="1" applyFill="1" applyBorder="1"/>
    <xf numFmtId="2" fontId="9" fillId="8" borderId="0" xfId="1" applyNumberFormat="1" applyFont="1" applyFill="1" applyBorder="1"/>
    <xf numFmtId="0" fontId="9" fillId="8" borderId="3" xfId="0" applyFont="1" applyFill="1" applyBorder="1"/>
    <xf numFmtId="2" fontId="9" fillId="8" borderId="3" xfId="0" applyNumberFormat="1" applyFont="1" applyFill="1" applyBorder="1"/>
    <xf numFmtId="0" fontId="10" fillId="7" borderId="0" xfId="0" applyFont="1" applyFill="1" applyBorder="1"/>
    <xf numFmtId="1" fontId="10" fillId="7" borderId="0" xfId="0" applyNumberFormat="1" applyFont="1" applyFill="1" applyBorder="1"/>
    <xf numFmtId="0" fontId="10" fillId="7" borderId="0" xfId="0" applyFont="1" applyFill="1" applyBorder="1" applyAlignment="1">
      <alignment vertical="center"/>
    </xf>
    <xf numFmtId="1" fontId="10" fillId="7" borderId="0" xfId="663" applyNumberFormat="1" applyFont="1" applyFill="1" applyBorder="1" applyProtection="1">
      <protection locked="0"/>
    </xf>
    <xf numFmtId="0" fontId="5" fillId="4" borderId="8" xfId="0" applyFont="1" applyFill="1" applyBorder="1"/>
    <xf numFmtId="1" fontId="5" fillId="4" borderId="8" xfId="0" applyNumberFormat="1" applyFont="1" applyFill="1" applyBorder="1"/>
    <xf numFmtId="0" fontId="6" fillId="0" borderId="3" xfId="0" applyFont="1" applyFill="1" applyBorder="1"/>
    <xf numFmtId="0" fontId="6" fillId="0" borderId="3" xfId="0" applyNumberFormat="1" applyFont="1" applyFill="1" applyBorder="1"/>
    <xf numFmtId="0" fontId="5" fillId="4" borderId="0" xfId="0" applyFont="1" applyFill="1" applyBorder="1"/>
    <xf numFmtId="0" fontId="7" fillId="10" borderId="2" xfId="0" applyFont="1" applyFill="1" applyBorder="1"/>
    <xf numFmtId="0" fontId="5" fillId="10" borderId="5" xfId="0" applyFont="1" applyFill="1" applyBorder="1"/>
    <xf numFmtId="0" fontId="4" fillId="10" borderId="0" xfId="0" applyFont="1" applyFill="1"/>
    <xf numFmtId="0" fontId="7" fillId="11" borderId="2" xfId="0" applyFont="1" applyFill="1" applyBorder="1"/>
    <xf numFmtId="0" fontId="5" fillId="11" borderId="5" xfId="0" applyFont="1" applyFill="1" applyBorder="1"/>
    <xf numFmtId="0" fontId="4" fillId="11" borderId="0" xfId="0" applyFont="1" applyFill="1"/>
    <xf numFmtId="0" fontId="11" fillId="10" borderId="0" xfId="0" applyFont="1" applyFill="1"/>
    <xf numFmtId="0" fontId="11" fillId="7" borderId="0" xfId="0" applyFont="1" applyFill="1"/>
    <xf numFmtId="0" fontId="11" fillId="3" borderId="0" xfId="0" applyFont="1" applyFill="1"/>
    <xf numFmtId="0" fontId="11" fillId="4" borderId="0" xfId="0" applyFont="1" applyFill="1"/>
    <xf numFmtId="0" fontId="11" fillId="5" borderId="0" xfId="0" applyFont="1" applyFill="1"/>
    <xf numFmtId="0" fontId="11" fillId="11" borderId="0" xfId="0" applyFont="1" applyFill="1"/>
    <xf numFmtId="0" fontId="11" fillId="6" borderId="0" xfId="0" applyFont="1" applyFill="1"/>
    <xf numFmtId="0" fontId="0" fillId="11" borderId="0" xfId="0" applyFill="1"/>
    <xf numFmtId="0" fontId="0" fillId="11" borderId="8" xfId="0" applyFont="1" applyFill="1" applyBorder="1"/>
    <xf numFmtId="0" fontId="0" fillId="11" borderId="8" xfId="0" applyFill="1" applyBorder="1"/>
    <xf numFmtId="0" fontId="0" fillId="11" borderId="0" xfId="0" applyFill="1" applyBorder="1"/>
    <xf numFmtId="0" fontId="0" fillId="11" borderId="0" xfId="0" applyFont="1" applyFill="1" applyBorder="1"/>
    <xf numFmtId="1" fontId="10" fillId="12" borderId="0" xfId="0" applyNumberFormat="1" applyFont="1" applyFill="1" applyBorder="1"/>
    <xf numFmtId="1" fontId="10" fillId="12" borderId="0" xfId="663" applyNumberFormat="1" applyFont="1" applyFill="1" applyBorder="1" applyProtection="1">
      <protection locked="0"/>
    </xf>
    <xf numFmtId="1" fontId="5" fillId="12" borderId="8" xfId="0" applyNumberFormat="1" applyFont="1" applyFill="1" applyBorder="1"/>
    <xf numFmtId="1" fontId="5" fillId="12" borderId="3" xfId="0" applyNumberFormat="1" applyFont="1" applyFill="1" applyBorder="1"/>
    <xf numFmtId="0" fontId="0" fillId="12" borderId="0" xfId="0" applyFill="1" applyBorder="1"/>
    <xf numFmtId="0" fontId="0" fillId="12" borderId="8" xfId="0" applyFill="1" applyBorder="1"/>
    <xf numFmtId="0" fontId="0" fillId="12" borderId="0" xfId="0" applyFill="1"/>
    <xf numFmtId="0" fontId="0" fillId="12" borderId="0" xfId="0" applyFill="1" applyBorder="1" applyAlignment="1">
      <alignment horizontal="center"/>
    </xf>
    <xf numFmtId="0" fontId="0" fillId="11" borderId="0" xfId="0" applyFill="1" applyAlignment="1">
      <alignment wrapText="1"/>
    </xf>
    <xf numFmtId="1" fontId="10" fillId="7" borderId="0" xfId="0" applyNumberFormat="1" applyFont="1" applyFill="1" applyBorder="1" applyAlignment="1"/>
    <xf numFmtId="0" fontId="0" fillId="0" borderId="0" xfId="0" applyBorder="1"/>
    <xf numFmtId="0" fontId="12" fillId="0" borderId="0" xfId="0" applyFont="1" applyFill="1" applyBorder="1"/>
    <xf numFmtId="165" fontId="0" fillId="11" borderId="0" xfId="664" applyNumberFormat="1" applyFont="1" applyFill="1" applyBorder="1" applyAlignment="1">
      <alignment horizontal="left" indent="7"/>
    </xf>
    <xf numFmtId="0" fontId="12" fillId="11" borderId="0" xfId="0" applyFont="1" applyFill="1" applyBorder="1"/>
    <xf numFmtId="165" fontId="0" fillId="11" borderId="0" xfId="664" applyNumberFormat="1" applyFont="1" applyFill="1" applyBorder="1"/>
    <xf numFmtId="0" fontId="12" fillId="12" borderId="0" xfId="0" applyFont="1" applyFill="1" applyBorder="1"/>
    <xf numFmtId="43" fontId="0" fillId="11" borderId="0" xfId="664" applyFont="1" applyFill="1" applyBorder="1"/>
    <xf numFmtId="43" fontId="0" fillId="11" borderId="0" xfId="0" applyNumberFormat="1" applyFill="1" applyBorder="1"/>
    <xf numFmtId="0" fontId="0" fillId="8" borderId="0" xfId="0" applyFill="1"/>
    <xf numFmtId="1" fontId="5" fillId="4" borderId="0" xfId="0" applyNumberFormat="1" applyFont="1" applyFill="1" applyBorder="1"/>
    <xf numFmtId="0" fontId="0" fillId="11" borderId="0" xfId="0" applyFill="1"/>
    <xf numFmtId="0" fontId="0" fillId="11" borderId="0" xfId="0" applyFill="1" applyBorder="1"/>
    <xf numFmtId="0" fontId="0" fillId="12" borderId="0" xfId="0" applyFill="1"/>
    <xf numFmtId="0" fontId="7" fillId="8" borderId="2" xfId="0" applyFont="1" applyFill="1" applyBorder="1"/>
    <xf numFmtId="0" fontId="5" fillId="8" borderId="5" xfId="0" applyFont="1" applyFill="1" applyBorder="1"/>
    <xf numFmtId="0" fontId="11" fillId="8" borderId="0" xfId="0" applyFont="1" applyFill="1"/>
    <xf numFmtId="0" fontId="4" fillId="8" borderId="0" xfId="0" applyFont="1" applyFill="1"/>
    <xf numFmtId="1" fontId="10" fillId="7" borderId="9" xfId="0" applyNumberFormat="1" applyFont="1" applyFill="1" applyBorder="1"/>
  </cellXfs>
  <cellStyles count="665">
    <cellStyle name="Comma" xfId="664" builtinId="3"/>
    <cellStyle name="Comma 2" xfId="4"/>
    <cellStyle name="Comma 2 2" xfId="5"/>
    <cellStyle name="Input" xfId="663" builtinId="20"/>
    <cellStyle name="Input 2" xfId="3"/>
    <cellStyle name="Normal" xfId="0" builtinId="0"/>
    <cellStyle name="Normal 10" xfId="6"/>
    <cellStyle name="Normal 2" xfId="2"/>
    <cellStyle name="Normal 2 2" xfId="7"/>
    <cellStyle name="Normal 3" xfId="8"/>
    <cellStyle name="Normal 3 2" xfId="9"/>
    <cellStyle name="Normal 4" xfId="10"/>
    <cellStyle name="Normal 4 2" xfId="11"/>
    <cellStyle name="Normal 5" xfId="12"/>
    <cellStyle name="Normal 5 2" xfId="13"/>
    <cellStyle name="Normal 6" xfId="14"/>
    <cellStyle name="Normal 6 10" xfId="15"/>
    <cellStyle name="Normal 6 10 2" xfId="16"/>
    <cellStyle name="Normal 6 10 2 2" xfId="17"/>
    <cellStyle name="Normal 6 10 2 3" xfId="18"/>
    <cellStyle name="Normal 6 10 3" xfId="19"/>
    <cellStyle name="Normal 6 10 4" xfId="20"/>
    <cellStyle name="Normal 6 11" xfId="21"/>
    <cellStyle name="Normal 6 11 2" xfId="22"/>
    <cellStyle name="Normal 6 11 2 2" xfId="23"/>
    <cellStyle name="Normal 6 11 2 3" xfId="24"/>
    <cellStyle name="Normal 6 11 3" xfId="25"/>
    <cellStyle name="Normal 6 11 4" xfId="26"/>
    <cellStyle name="Normal 6 12" xfId="27"/>
    <cellStyle name="Normal 6 12 2" xfId="28"/>
    <cellStyle name="Normal 6 12 2 2" xfId="29"/>
    <cellStyle name="Normal 6 12 2 3" xfId="30"/>
    <cellStyle name="Normal 6 12 3" xfId="31"/>
    <cellStyle name="Normal 6 12 4" xfId="32"/>
    <cellStyle name="Normal 6 13" xfId="33"/>
    <cellStyle name="Normal 6 13 2" xfId="34"/>
    <cellStyle name="Normal 6 13 2 2" xfId="35"/>
    <cellStyle name="Normal 6 13 2 3" xfId="36"/>
    <cellStyle name="Normal 6 13 3" xfId="37"/>
    <cellStyle name="Normal 6 13 4" xfId="38"/>
    <cellStyle name="Normal 6 14" xfId="39"/>
    <cellStyle name="Normal 6 14 2" xfId="40"/>
    <cellStyle name="Normal 6 14 2 2" xfId="41"/>
    <cellStyle name="Normal 6 14 2 3" xfId="42"/>
    <cellStyle name="Normal 6 14 3" xfId="43"/>
    <cellStyle name="Normal 6 14 4" xfId="44"/>
    <cellStyle name="Normal 6 15" xfId="45"/>
    <cellStyle name="Normal 6 15 2" xfId="46"/>
    <cellStyle name="Normal 6 15 3" xfId="47"/>
    <cellStyle name="Normal 6 16" xfId="48"/>
    <cellStyle name="Normal 6 17" xfId="49"/>
    <cellStyle name="Normal 6 2" xfId="50"/>
    <cellStyle name="Normal 6 2 10" xfId="51"/>
    <cellStyle name="Normal 6 2 11" xfId="52"/>
    <cellStyle name="Normal 6 2 2" xfId="53"/>
    <cellStyle name="Normal 6 2 2 10" xfId="54"/>
    <cellStyle name="Normal 6 2 2 2" xfId="55"/>
    <cellStyle name="Normal 6 2 2 2 2" xfId="56"/>
    <cellStyle name="Normal 6 2 2 2 2 2" xfId="57"/>
    <cellStyle name="Normal 6 2 2 2 2 2 2" xfId="58"/>
    <cellStyle name="Normal 6 2 2 2 2 2 2 2" xfId="59"/>
    <cellStyle name="Normal 6 2 2 2 2 2 2 3" xfId="60"/>
    <cellStyle name="Normal 6 2 2 2 2 2 3" xfId="61"/>
    <cellStyle name="Normal 6 2 2 2 2 2 4" xfId="62"/>
    <cellStyle name="Normal 6 2 2 2 2 3" xfId="63"/>
    <cellStyle name="Normal 6 2 2 2 2 3 2" xfId="64"/>
    <cellStyle name="Normal 6 2 2 2 2 3 2 2" xfId="65"/>
    <cellStyle name="Normal 6 2 2 2 2 3 2 3" xfId="66"/>
    <cellStyle name="Normal 6 2 2 2 2 3 3" xfId="67"/>
    <cellStyle name="Normal 6 2 2 2 2 3 4" xfId="68"/>
    <cellStyle name="Normal 6 2 2 2 2 4" xfId="69"/>
    <cellStyle name="Normal 6 2 2 2 2 4 2" xfId="70"/>
    <cellStyle name="Normal 6 2 2 2 2 4 3" xfId="71"/>
    <cellStyle name="Normal 6 2 2 2 2 5" xfId="72"/>
    <cellStyle name="Normal 6 2 2 2 2 6" xfId="73"/>
    <cellStyle name="Normal 6 2 2 2 3" xfId="74"/>
    <cellStyle name="Normal 6 2 2 2 3 2" xfId="75"/>
    <cellStyle name="Normal 6 2 2 2 3 2 2" xfId="76"/>
    <cellStyle name="Normal 6 2 2 2 3 2 3" xfId="77"/>
    <cellStyle name="Normal 6 2 2 2 3 3" xfId="78"/>
    <cellStyle name="Normal 6 2 2 2 3 4" xfId="79"/>
    <cellStyle name="Normal 6 2 2 2 4" xfId="80"/>
    <cellStyle name="Normal 6 2 2 2 4 2" xfId="81"/>
    <cellStyle name="Normal 6 2 2 2 4 2 2" xfId="82"/>
    <cellStyle name="Normal 6 2 2 2 4 2 3" xfId="83"/>
    <cellStyle name="Normal 6 2 2 2 4 3" xfId="84"/>
    <cellStyle name="Normal 6 2 2 2 4 4" xfId="85"/>
    <cellStyle name="Normal 6 2 2 2 5" xfId="86"/>
    <cellStyle name="Normal 6 2 2 2 5 2" xfId="87"/>
    <cellStyle name="Normal 6 2 2 2 5 3" xfId="88"/>
    <cellStyle name="Normal 6 2 2 2 6" xfId="89"/>
    <cellStyle name="Normal 6 2 2 2 7" xfId="90"/>
    <cellStyle name="Normal 6 2 2 3" xfId="91"/>
    <cellStyle name="Normal 6 2 2 3 2" xfId="92"/>
    <cellStyle name="Normal 6 2 2 3 2 2" xfId="93"/>
    <cellStyle name="Normal 6 2 2 3 2 2 2" xfId="94"/>
    <cellStyle name="Normal 6 2 2 3 2 2 3" xfId="95"/>
    <cellStyle name="Normal 6 2 2 3 2 3" xfId="96"/>
    <cellStyle name="Normal 6 2 2 3 2 4" xfId="97"/>
    <cellStyle name="Normal 6 2 2 3 3" xfId="98"/>
    <cellStyle name="Normal 6 2 2 3 3 2" xfId="99"/>
    <cellStyle name="Normal 6 2 2 3 3 2 2" xfId="100"/>
    <cellStyle name="Normal 6 2 2 3 3 2 3" xfId="101"/>
    <cellStyle name="Normal 6 2 2 3 3 3" xfId="102"/>
    <cellStyle name="Normal 6 2 2 3 3 4" xfId="103"/>
    <cellStyle name="Normal 6 2 2 3 4" xfId="104"/>
    <cellStyle name="Normal 6 2 2 3 4 2" xfId="105"/>
    <cellStyle name="Normal 6 2 2 3 4 3" xfId="106"/>
    <cellStyle name="Normal 6 2 2 3 5" xfId="107"/>
    <cellStyle name="Normal 6 2 2 3 6" xfId="108"/>
    <cellStyle name="Normal 6 2 2 4" xfId="109"/>
    <cellStyle name="Normal 6 2 2 4 2" xfId="110"/>
    <cellStyle name="Normal 6 2 2 4 2 2" xfId="111"/>
    <cellStyle name="Normal 6 2 2 4 2 3" xfId="112"/>
    <cellStyle name="Normal 6 2 2 4 3" xfId="113"/>
    <cellStyle name="Normal 6 2 2 4 4" xfId="114"/>
    <cellStyle name="Normal 6 2 2 5" xfId="115"/>
    <cellStyle name="Normal 6 2 2 5 2" xfId="116"/>
    <cellStyle name="Normal 6 2 2 5 2 2" xfId="117"/>
    <cellStyle name="Normal 6 2 2 5 2 3" xfId="118"/>
    <cellStyle name="Normal 6 2 2 5 3" xfId="119"/>
    <cellStyle name="Normal 6 2 2 5 4" xfId="120"/>
    <cellStyle name="Normal 6 2 2 6" xfId="121"/>
    <cellStyle name="Normal 6 2 2 6 2" xfId="122"/>
    <cellStyle name="Normal 6 2 2 6 2 2" xfId="123"/>
    <cellStyle name="Normal 6 2 2 6 2 3" xfId="124"/>
    <cellStyle name="Normal 6 2 2 6 3" xfId="125"/>
    <cellStyle name="Normal 6 2 2 6 4" xfId="126"/>
    <cellStyle name="Normal 6 2 2 7" xfId="127"/>
    <cellStyle name="Normal 6 2 2 7 2" xfId="128"/>
    <cellStyle name="Normal 6 2 2 7 2 2" xfId="129"/>
    <cellStyle name="Normal 6 2 2 7 2 3" xfId="130"/>
    <cellStyle name="Normal 6 2 2 7 3" xfId="131"/>
    <cellStyle name="Normal 6 2 2 7 4" xfId="132"/>
    <cellStyle name="Normal 6 2 2 8" xfId="133"/>
    <cellStyle name="Normal 6 2 2 8 2" xfId="134"/>
    <cellStyle name="Normal 6 2 2 8 3" xfId="135"/>
    <cellStyle name="Normal 6 2 2 9" xfId="136"/>
    <cellStyle name="Normal 6 2 3" xfId="137"/>
    <cellStyle name="Normal 6 2 3 2" xfId="138"/>
    <cellStyle name="Normal 6 2 3 2 2" xfId="139"/>
    <cellStyle name="Normal 6 2 3 2 2 2" xfId="140"/>
    <cellStyle name="Normal 6 2 3 2 2 2 2" xfId="141"/>
    <cellStyle name="Normal 6 2 3 2 2 2 3" xfId="142"/>
    <cellStyle name="Normal 6 2 3 2 2 3" xfId="143"/>
    <cellStyle name="Normal 6 2 3 2 2 4" xfId="144"/>
    <cellStyle name="Normal 6 2 3 2 3" xfId="145"/>
    <cellStyle name="Normal 6 2 3 2 3 2" xfId="146"/>
    <cellStyle name="Normal 6 2 3 2 3 2 2" xfId="147"/>
    <cellStyle name="Normal 6 2 3 2 3 2 3" xfId="148"/>
    <cellStyle name="Normal 6 2 3 2 3 3" xfId="149"/>
    <cellStyle name="Normal 6 2 3 2 3 4" xfId="150"/>
    <cellStyle name="Normal 6 2 3 2 4" xfId="151"/>
    <cellStyle name="Normal 6 2 3 2 4 2" xfId="152"/>
    <cellStyle name="Normal 6 2 3 2 4 3" xfId="153"/>
    <cellStyle name="Normal 6 2 3 2 5" xfId="154"/>
    <cellStyle name="Normal 6 2 3 2 6" xfId="155"/>
    <cellStyle name="Normal 6 2 3 3" xfId="156"/>
    <cellStyle name="Normal 6 2 3 3 2" xfId="157"/>
    <cellStyle name="Normal 6 2 3 3 2 2" xfId="158"/>
    <cellStyle name="Normal 6 2 3 3 2 3" xfId="159"/>
    <cellStyle name="Normal 6 2 3 3 3" xfId="160"/>
    <cellStyle name="Normal 6 2 3 3 4" xfId="161"/>
    <cellStyle name="Normal 6 2 3 4" xfId="162"/>
    <cellStyle name="Normal 6 2 3 4 2" xfId="163"/>
    <cellStyle name="Normal 6 2 3 4 2 2" xfId="164"/>
    <cellStyle name="Normal 6 2 3 4 2 3" xfId="165"/>
    <cellStyle name="Normal 6 2 3 4 3" xfId="166"/>
    <cellStyle name="Normal 6 2 3 4 4" xfId="167"/>
    <cellStyle name="Normal 6 2 3 5" xfId="168"/>
    <cellStyle name="Normal 6 2 3 5 2" xfId="169"/>
    <cellStyle name="Normal 6 2 3 5 3" xfId="170"/>
    <cellStyle name="Normal 6 2 3 6" xfId="171"/>
    <cellStyle name="Normal 6 2 3 7" xfId="172"/>
    <cellStyle name="Normal 6 2 4" xfId="173"/>
    <cellStyle name="Normal 6 2 4 2" xfId="174"/>
    <cellStyle name="Normal 6 2 4 2 2" xfId="175"/>
    <cellStyle name="Normal 6 2 4 2 2 2" xfId="176"/>
    <cellStyle name="Normal 6 2 4 2 2 3" xfId="177"/>
    <cellStyle name="Normal 6 2 4 2 3" xfId="178"/>
    <cellStyle name="Normal 6 2 4 2 4" xfId="179"/>
    <cellStyle name="Normal 6 2 4 3" xfId="180"/>
    <cellStyle name="Normal 6 2 4 3 2" xfId="181"/>
    <cellStyle name="Normal 6 2 4 3 2 2" xfId="182"/>
    <cellStyle name="Normal 6 2 4 3 2 3" xfId="183"/>
    <cellStyle name="Normal 6 2 4 3 3" xfId="184"/>
    <cellStyle name="Normal 6 2 4 3 4" xfId="185"/>
    <cellStyle name="Normal 6 2 4 4" xfId="186"/>
    <cellStyle name="Normal 6 2 4 4 2" xfId="187"/>
    <cellStyle name="Normal 6 2 4 4 3" xfId="188"/>
    <cellStyle name="Normal 6 2 4 5" xfId="189"/>
    <cellStyle name="Normal 6 2 4 6" xfId="190"/>
    <cellStyle name="Normal 6 2 5" xfId="191"/>
    <cellStyle name="Normal 6 2 5 2" xfId="192"/>
    <cellStyle name="Normal 6 2 5 2 2" xfId="193"/>
    <cellStyle name="Normal 6 2 5 2 3" xfId="194"/>
    <cellStyle name="Normal 6 2 5 3" xfId="195"/>
    <cellStyle name="Normal 6 2 5 4" xfId="196"/>
    <cellStyle name="Normal 6 2 6" xfId="197"/>
    <cellStyle name="Normal 6 2 6 2" xfId="198"/>
    <cellStyle name="Normal 6 2 6 2 2" xfId="199"/>
    <cellStyle name="Normal 6 2 6 2 3" xfId="200"/>
    <cellStyle name="Normal 6 2 6 3" xfId="201"/>
    <cellStyle name="Normal 6 2 6 4" xfId="202"/>
    <cellStyle name="Normal 6 2 7" xfId="203"/>
    <cellStyle name="Normal 6 2 7 2" xfId="204"/>
    <cellStyle name="Normal 6 2 7 2 2" xfId="205"/>
    <cellStyle name="Normal 6 2 7 2 3" xfId="206"/>
    <cellStyle name="Normal 6 2 7 3" xfId="207"/>
    <cellStyle name="Normal 6 2 7 4" xfId="208"/>
    <cellStyle name="Normal 6 2 8" xfId="209"/>
    <cellStyle name="Normal 6 2 8 2" xfId="210"/>
    <cellStyle name="Normal 6 2 8 2 2" xfId="211"/>
    <cellStyle name="Normal 6 2 8 2 3" xfId="212"/>
    <cellStyle name="Normal 6 2 8 3" xfId="213"/>
    <cellStyle name="Normal 6 2 8 4" xfId="214"/>
    <cellStyle name="Normal 6 2 9" xfId="215"/>
    <cellStyle name="Normal 6 2 9 2" xfId="216"/>
    <cellStyle name="Normal 6 2 9 3" xfId="217"/>
    <cellStyle name="Normal 6 3" xfId="218"/>
    <cellStyle name="Normal 6 3 10" xfId="219"/>
    <cellStyle name="Normal 6 3 2" xfId="220"/>
    <cellStyle name="Normal 6 3 2 2" xfId="221"/>
    <cellStyle name="Normal 6 3 2 2 2" xfId="222"/>
    <cellStyle name="Normal 6 3 2 2 2 2" xfId="223"/>
    <cellStyle name="Normal 6 3 2 2 2 2 2" xfId="224"/>
    <cellStyle name="Normal 6 3 2 2 2 2 3" xfId="225"/>
    <cellStyle name="Normal 6 3 2 2 2 3" xfId="226"/>
    <cellStyle name="Normal 6 3 2 2 2 4" xfId="227"/>
    <cellStyle name="Normal 6 3 2 2 3" xfId="228"/>
    <cellStyle name="Normal 6 3 2 2 3 2" xfId="229"/>
    <cellStyle name="Normal 6 3 2 2 3 2 2" xfId="230"/>
    <cellStyle name="Normal 6 3 2 2 3 2 3" xfId="231"/>
    <cellStyle name="Normal 6 3 2 2 3 3" xfId="232"/>
    <cellStyle name="Normal 6 3 2 2 3 4" xfId="233"/>
    <cellStyle name="Normal 6 3 2 2 4" xfId="234"/>
    <cellStyle name="Normal 6 3 2 2 4 2" xfId="235"/>
    <cellStyle name="Normal 6 3 2 2 4 3" xfId="236"/>
    <cellStyle name="Normal 6 3 2 2 5" xfId="237"/>
    <cellStyle name="Normal 6 3 2 2 6" xfId="238"/>
    <cellStyle name="Normal 6 3 2 3" xfId="239"/>
    <cellStyle name="Normal 6 3 2 3 2" xfId="240"/>
    <cellStyle name="Normal 6 3 2 3 2 2" xfId="241"/>
    <cellStyle name="Normal 6 3 2 3 2 3" xfId="242"/>
    <cellStyle name="Normal 6 3 2 3 3" xfId="243"/>
    <cellStyle name="Normal 6 3 2 3 4" xfId="244"/>
    <cellStyle name="Normal 6 3 2 4" xfId="245"/>
    <cellStyle name="Normal 6 3 2 4 2" xfId="246"/>
    <cellStyle name="Normal 6 3 2 4 2 2" xfId="247"/>
    <cellStyle name="Normal 6 3 2 4 2 3" xfId="248"/>
    <cellStyle name="Normal 6 3 2 4 3" xfId="249"/>
    <cellStyle name="Normal 6 3 2 4 4" xfId="250"/>
    <cellStyle name="Normal 6 3 2 5" xfId="251"/>
    <cellStyle name="Normal 6 3 2 5 2" xfId="252"/>
    <cellStyle name="Normal 6 3 2 5 3" xfId="253"/>
    <cellStyle name="Normal 6 3 2 6" xfId="254"/>
    <cellStyle name="Normal 6 3 2 7" xfId="255"/>
    <cellStyle name="Normal 6 3 3" xfId="256"/>
    <cellStyle name="Normal 6 3 3 2" xfId="257"/>
    <cellStyle name="Normal 6 3 3 2 2" xfId="258"/>
    <cellStyle name="Normal 6 3 3 2 2 2" xfId="259"/>
    <cellStyle name="Normal 6 3 3 2 2 3" xfId="260"/>
    <cellStyle name="Normal 6 3 3 2 3" xfId="261"/>
    <cellStyle name="Normal 6 3 3 2 4" xfId="262"/>
    <cellStyle name="Normal 6 3 3 3" xfId="263"/>
    <cellStyle name="Normal 6 3 3 3 2" xfId="264"/>
    <cellStyle name="Normal 6 3 3 3 2 2" xfId="265"/>
    <cellStyle name="Normal 6 3 3 3 2 3" xfId="266"/>
    <cellStyle name="Normal 6 3 3 3 3" xfId="267"/>
    <cellStyle name="Normal 6 3 3 3 4" xfId="268"/>
    <cellStyle name="Normal 6 3 3 4" xfId="269"/>
    <cellStyle name="Normal 6 3 3 4 2" xfId="270"/>
    <cellStyle name="Normal 6 3 3 4 3" xfId="271"/>
    <cellStyle name="Normal 6 3 3 5" xfId="272"/>
    <cellStyle name="Normal 6 3 3 6" xfId="273"/>
    <cellStyle name="Normal 6 3 4" xfId="274"/>
    <cellStyle name="Normal 6 3 4 2" xfId="275"/>
    <cellStyle name="Normal 6 3 4 2 2" xfId="276"/>
    <cellStyle name="Normal 6 3 4 2 3" xfId="277"/>
    <cellStyle name="Normal 6 3 4 3" xfId="278"/>
    <cellStyle name="Normal 6 3 4 4" xfId="279"/>
    <cellStyle name="Normal 6 3 5" xfId="280"/>
    <cellStyle name="Normal 6 3 5 2" xfId="281"/>
    <cellStyle name="Normal 6 3 5 2 2" xfId="282"/>
    <cellStyle name="Normal 6 3 5 2 3" xfId="283"/>
    <cellStyle name="Normal 6 3 5 3" xfId="284"/>
    <cellStyle name="Normal 6 3 5 4" xfId="285"/>
    <cellStyle name="Normal 6 3 6" xfId="286"/>
    <cellStyle name="Normal 6 3 6 2" xfId="287"/>
    <cellStyle name="Normal 6 3 6 2 2" xfId="288"/>
    <cellStyle name="Normal 6 3 6 2 3" xfId="289"/>
    <cellStyle name="Normal 6 3 6 3" xfId="290"/>
    <cellStyle name="Normal 6 3 6 4" xfId="291"/>
    <cellStyle name="Normal 6 3 7" xfId="292"/>
    <cellStyle name="Normal 6 3 7 2" xfId="293"/>
    <cellStyle name="Normal 6 3 7 2 2" xfId="294"/>
    <cellStyle name="Normal 6 3 7 2 3" xfId="295"/>
    <cellStyle name="Normal 6 3 7 3" xfId="296"/>
    <cellStyle name="Normal 6 3 7 4" xfId="297"/>
    <cellStyle name="Normal 6 3 8" xfId="298"/>
    <cellStyle name="Normal 6 3 8 2" xfId="299"/>
    <cellStyle name="Normal 6 3 8 3" xfId="300"/>
    <cellStyle name="Normal 6 3 9" xfId="301"/>
    <cellStyle name="Normal 6 4" xfId="302"/>
    <cellStyle name="Normal 6 4 10" xfId="303"/>
    <cellStyle name="Normal 6 4 2" xfId="304"/>
    <cellStyle name="Normal 6 4 2 2" xfId="305"/>
    <cellStyle name="Normal 6 4 2 2 2" xfId="306"/>
    <cellStyle name="Normal 6 4 2 2 2 2" xfId="307"/>
    <cellStyle name="Normal 6 4 2 2 2 2 2" xfId="308"/>
    <cellStyle name="Normal 6 4 2 2 2 2 3" xfId="309"/>
    <cellStyle name="Normal 6 4 2 2 2 3" xfId="310"/>
    <cellStyle name="Normal 6 4 2 2 2 4" xfId="311"/>
    <cellStyle name="Normal 6 4 2 2 3" xfId="312"/>
    <cellStyle name="Normal 6 4 2 2 3 2" xfId="313"/>
    <cellStyle name="Normal 6 4 2 2 3 2 2" xfId="314"/>
    <cellStyle name="Normal 6 4 2 2 3 2 3" xfId="315"/>
    <cellStyle name="Normal 6 4 2 2 3 3" xfId="316"/>
    <cellStyle name="Normal 6 4 2 2 3 4" xfId="317"/>
    <cellStyle name="Normal 6 4 2 2 4" xfId="318"/>
    <cellStyle name="Normal 6 4 2 2 4 2" xfId="319"/>
    <cellStyle name="Normal 6 4 2 2 4 3" xfId="320"/>
    <cellStyle name="Normal 6 4 2 2 5" xfId="321"/>
    <cellStyle name="Normal 6 4 2 2 6" xfId="322"/>
    <cellStyle name="Normal 6 4 2 3" xfId="323"/>
    <cellStyle name="Normal 6 4 2 3 2" xfId="324"/>
    <cellStyle name="Normal 6 4 2 3 2 2" xfId="325"/>
    <cellStyle name="Normal 6 4 2 3 2 3" xfId="326"/>
    <cellStyle name="Normal 6 4 2 3 3" xfId="327"/>
    <cellStyle name="Normal 6 4 2 3 4" xfId="328"/>
    <cellStyle name="Normal 6 4 2 4" xfId="329"/>
    <cellStyle name="Normal 6 4 2 4 2" xfId="330"/>
    <cellStyle name="Normal 6 4 2 4 2 2" xfId="331"/>
    <cellStyle name="Normal 6 4 2 4 2 3" xfId="332"/>
    <cellStyle name="Normal 6 4 2 4 3" xfId="333"/>
    <cellStyle name="Normal 6 4 2 4 4" xfId="334"/>
    <cellStyle name="Normal 6 4 2 5" xfId="335"/>
    <cellStyle name="Normal 6 4 2 5 2" xfId="336"/>
    <cellStyle name="Normal 6 4 2 5 3" xfId="337"/>
    <cellStyle name="Normal 6 4 2 6" xfId="338"/>
    <cellStyle name="Normal 6 4 2 7" xfId="339"/>
    <cellStyle name="Normal 6 4 3" xfId="340"/>
    <cellStyle name="Normal 6 4 3 2" xfId="341"/>
    <cellStyle name="Normal 6 4 3 2 2" xfId="342"/>
    <cellStyle name="Normal 6 4 3 2 2 2" xfId="343"/>
    <cellStyle name="Normal 6 4 3 2 2 3" xfId="344"/>
    <cellStyle name="Normal 6 4 3 2 3" xfId="345"/>
    <cellStyle name="Normal 6 4 3 2 4" xfId="346"/>
    <cellStyle name="Normal 6 4 3 3" xfId="347"/>
    <cellStyle name="Normal 6 4 3 3 2" xfId="348"/>
    <cellStyle name="Normal 6 4 3 3 2 2" xfId="349"/>
    <cellStyle name="Normal 6 4 3 3 2 3" xfId="350"/>
    <cellStyle name="Normal 6 4 3 3 3" xfId="351"/>
    <cellStyle name="Normal 6 4 3 3 4" xfId="352"/>
    <cellStyle name="Normal 6 4 3 4" xfId="353"/>
    <cellStyle name="Normal 6 4 3 4 2" xfId="354"/>
    <cellStyle name="Normal 6 4 3 4 3" xfId="355"/>
    <cellStyle name="Normal 6 4 3 5" xfId="356"/>
    <cellStyle name="Normal 6 4 3 6" xfId="357"/>
    <cellStyle name="Normal 6 4 4" xfId="358"/>
    <cellStyle name="Normal 6 4 4 2" xfId="359"/>
    <cellStyle name="Normal 6 4 4 2 2" xfId="360"/>
    <cellStyle name="Normal 6 4 4 2 3" xfId="361"/>
    <cellStyle name="Normal 6 4 4 3" xfId="362"/>
    <cellStyle name="Normal 6 4 4 4" xfId="363"/>
    <cellStyle name="Normal 6 4 5" xfId="364"/>
    <cellStyle name="Normal 6 4 5 2" xfId="365"/>
    <cellStyle name="Normal 6 4 5 2 2" xfId="366"/>
    <cellStyle name="Normal 6 4 5 2 3" xfId="367"/>
    <cellStyle name="Normal 6 4 5 3" xfId="368"/>
    <cellStyle name="Normal 6 4 5 4" xfId="369"/>
    <cellStyle name="Normal 6 4 6" xfId="370"/>
    <cellStyle name="Normal 6 4 6 2" xfId="371"/>
    <cellStyle name="Normal 6 4 6 2 2" xfId="372"/>
    <cellStyle name="Normal 6 4 6 2 3" xfId="373"/>
    <cellStyle name="Normal 6 4 6 3" xfId="374"/>
    <cellStyle name="Normal 6 4 6 4" xfId="375"/>
    <cellStyle name="Normal 6 4 7" xfId="376"/>
    <cellStyle name="Normal 6 4 7 2" xfId="377"/>
    <cellStyle name="Normal 6 4 7 2 2" xfId="378"/>
    <cellStyle name="Normal 6 4 7 2 3" xfId="379"/>
    <cellStyle name="Normal 6 4 7 3" xfId="380"/>
    <cellStyle name="Normal 6 4 7 4" xfId="381"/>
    <cellStyle name="Normal 6 4 8" xfId="382"/>
    <cellStyle name="Normal 6 4 8 2" xfId="383"/>
    <cellStyle name="Normal 6 4 8 3" xfId="384"/>
    <cellStyle name="Normal 6 4 9" xfId="385"/>
    <cellStyle name="Normal 6 5" xfId="386"/>
    <cellStyle name="Normal 6 5 2" xfId="387"/>
    <cellStyle name="Normal 6 5 2 2" xfId="388"/>
    <cellStyle name="Normal 6 5 2 2 2" xfId="389"/>
    <cellStyle name="Normal 6 5 2 2 2 2" xfId="390"/>
    <cellStyle name="Normal 6 5 2 2 2 2 2" xfId="391"/>
    <cellStyle name="Normal 6 5 2 2 2 2 3" xfId="392"/>
    <cellStyle name="Normal 6 5 2 2 2 3" xfId="393"/>
    <cellStyle name="Normal 6 5 2 2 2 4" xfId="394"/>
    <cellStyle name="Normal 6 5 2 2 3" xfId="395"/>
    <cellStyle name="Normal 6 5 2 2 3 2" xfId="396"/>
    <cellStyle name="Normal 6 5 2 2 3 2 2" xfId="397"/>
    <cellStyle name="Normal 6 5 2 2 3 2 3" xfId="398"/>
    <cellStyle name="Normal 6 5 2 2 3 3" xfId="399"/>
    <cellStyle name="Normal 6 5 2 2 3 4" xfId="400"/>
    <cellStyle name="Normal 6 5 2 2 4" xfId="401"/>
    <cellStyle name="Normal 6 5 2 2 4 2" xfId="402"/>
    <cellStyle name="Normal 6 5 2 2 4 3" xfId="403"/>
    <cellStyle name="Normal 6 5 2 2 5" xfId="404"/>
    <cellStyle name="Normal 6 5 2 2 6" xfId="405"/>
    <cellStyle name="Normal 6 5 2 3" xfId="406"/>
    <cellStyle name="Normal 6 5 2 3 2" xfId="407"/>
    <cellStyle name="Normal 6 5 2 3 2 2" xfId="408"/>
    <cellStyle name="Normal 6 5 2 3 2 3" xfId="409"/>
    <cellStyle name="Normal 6 5 2 3 3" xfId="410"/>
    <cellStyle name="Normal 6 5 2 3 4" xfId="411"/>
    <cellStyle name="Normal 6 5 2 4" xfId="412"/>
    <cellStyle name="Normal 6 5 2 4 2" xfId="413"/>
    <cellStyle name="Normal 6 5 2 4 2 2" xfId="414"/>
    <cellStyle name="Normal 6 5 2 4 2 3" xfId="415"/>
    <cellStyle name="Normal 6 5 2 4 3" xfId="416"/>
    <cellStyle name="Normal 6 5 2 4 4" xfId="417"/>
    <cellStyle name="Normal 6 5 2 5" xfId="418"/>
    <cellStyle name="Normal 6 5 2 5 2" xfId="419"/>
    <cellStyle name="Normal 6 5 2 5 3" xfId="420"/>
    <cellStyle name="Normal 6 5 2 6" xfId="421"/>
    <cellStyle name="Normal 6 5 2 7" xfId="422"/>
    <cellStyle name="Normal 6 5 3" xfId="423"/>
    <cellStyle name="Normal 6 5 3 2" xfId="424"/>
    <cellStyle name="Normal 6 5 3 2 2" xfId="425"/>
    <cellStyle name="Normal 6 5 3 2 2 2" xfId="426"/>
    <cellStyle name="Normal 6 5 3 2 2 3" xfId="427"/>
    <cellStyle name="Normal 6 5 3 2 3" xfId="428"/>
    <cellStyle name="Normal 6 5 3 2 4" xfId="429"/>
    <cellStyle name="Normal 6 5 3 3" xfId="430"/>
    <cellStyle name="Normal 6 5 3 3 2" xfId="431"/>
    <cellStyle name="Normal 6 5 3 3 2 2" xfId="432"/>
    <cellStyle name="Normal 6 5 3 3 2 3" xfId="433"/>
    <cellStyle name="Normal 6 5 3 3 3" xfId="434"/>
    <cellStyle name="Normal 6 5 3 3 4" xfId="435"/>
    <cellStyle name="Normal 6 5 3 4" xfId="436"/>
    <cellStyle name="Normal 6 5 3 4 2" xfId="437"/>
    <cellStyle name="Normal 6 5 3 4 3" xfId="438"/>
    <cellStyle name="Normal 6 5 3 5" xfId="439"/>
    <cellStyle name="Normal 6 5 3 6" xfId="440"/>
    <cellStyle name="Normal 6 5 4" xfId="441"/>
    <cellStyle name="Normal 6 5 4 2" xfId="442"/>
    <cellStyle name="Normal 6 5 4 2 2" xfId="443"/>
    <cellStyle name="Normal 6 5 4 2 3" xfId="444"/>
    <cellStyle name="Normal 6 5 4 3" xfId="445"/>
    <cellStyle name="Normal 6 5 4 4" xfId="446"/>
    <cellStyle name="Normal 6 5 5" xfId="447"/>
    <cellStyle name="Normal 6 5 5 2" xfId="448"/>
    <cellStyle name="Normal 6 5 5 2 2" xfId="449"/>
    <cellStyle name="Normal 6 5 5 2 3" xfId="450"/>
    <cellStyle name="Normal 6 5 5 3" xfId="451"/>
    <cellStyle name="Normal 6 5 5 4" xfId="452"/>
    <cellStyle name="Normal 6 5 6" xfId="453"/>
    <cellStyle name="Normal 6 5 6 2" xfId="454"/>
    <cellStyle name="Normal 6 5 6 3" xfId="455"/>
    <cellStyle name="Normal 6 5 7" xfId="456"/>
    <cellStyle name="Normal 6 5 8" xfId="457"/>
    <cellStyle name="Normal 6 6" xfId="458"/>
    <cellStyle name="Normal 6 6 2" xfId="459"/>
    <cellStyle name="Normal 6 6 2 2" xfId="460"/>
    <cellStyle name="Normal 6 6 2 2 2" xfId="461"/>
    <cellStyle name="Normal 6 6 2 2 2 2" xfId="462"/>
    <cellStyle name="Normal 6 6 2 2 2 2 2" xfId="463"/>
    <cellStyle name="Normal 6 6 2 2 2 2 3" xfId="464"/>
    <cellStyle name="Normal 6 6 2 2 2 3" xfId="465"/>
    <cellStyle name="Normal 6 6 2 2 2 4" xfId="466"/>
    <cellStyle name="Normal 6 6 2 2 3" xfId="467"/>
    <cellStyle name="Normal 6 6 2 2 3 2" xfId="468"/>
    <cellStyle name="Normal 6 6 2 2 3 2 2" xfId="469"/>
    <cellStyle name="Normal 6 6 2 2 3 2 3" xfId="470"/>
    <cellStyle name="Normal 6 6 2 2 3 3" xfId="471"/>
    <cellStyle name="Normal 6 6 2 2 3 4" xfId="472"/>
    <cellStyle name="Normal 6 6 2 2 4" xfId="473"/>
    <cellStyle name="Normal 6 6 2 2 4 2" xfId="474"/>
    <cellStyle name="Normal 6 6 2 2 4 3" xfId="475"/>
    <cellStyle name="Normal 6 6 2 2 5" xfId="476"/>
    <cellStyle name="Normal 6 6 2 2 6" xfId="477"/>
    <cellStyle name="Normal 6 6 2 3" xfId="478"/>
    <cellStyle name="Normal 6 6 2 3 2" xfId="479"/>
    <cellStyle name="Normal 6 6 2 3 2 2" xfId="480"/>
    <cellStyle name="Normal 6 6 2 3 2 3" xfId="481"/>
    <cellStyle name="Normal 6 6 2 3 3" xfId="482"/>
    <cellStyle name="Normal 6 6 2 3 4" xfId="483"/>
    <cellStyle name="Normal 6 6 2 4" xfId="484"/>
    <cellStyle name="Normal 6 6 2 4 2" xfId="485"/>
    <cellStyle name="Normal 6 6 2 4 2 2" xfId="486"/>
    <cellStyle name="Normal 6 6 2 4 2 3" xfId="487"/>
    <cellStyle name="Normal 6 6 2 4 3" xfId="488"/>
    <cellStyle name="Normal 6 6 2 4 4" xfId="489"/>
    <cellStyle name="Normal 6 6 2 5" xfId="490"/>
    <cellStyle name="Normal 6 6 2 5 2" xfId="491"/>
    <cellStyle name="Normal 6 6 2 5 3" xfId="492"/>
    <cellStyle name="Normal 6 6 2 6" xfId="493"/>
    <cellStyle name="Normal 6 6 2 7" xfId="494"/>
    <cellStyle name="Normal 6 6 3" xfId="495"/>
    <cellStyle name="Normal 6 6 3 2" xfId="496"/>
    <cellStyle name="Normal 6 6 3 2 2" xfId="497"/>
    <cellStyle name="Normal 6 6 3 2 2 2" xfId="498"/>
    <cellStyle name="Normal 6 6 3 2 2 3" xfId="499"/>
    <cellStyle name="Normal 6 6 3 2 3" xfId="500"/>
    <cellStyle name="Normal 6 6 3 2 4" xfId="501"/>
    <cellStyle name="Normal 6 6 3 3" xfId="502"/>
    <cellStyle name="Normal 6 6 3 3 2" xfId="503"/>
    <cellStyle name="Normal 6 6 3 3 2 2" xfId="504"/>
    <cellStyle name="Normal 6 6 3 3 2 3" xfId="505"/>
    <cellStyle name="Normal 6 6 3 3 3" xfId="506"/>
    <cellStyle name="Normal 6 6 3 3 4" xfId="507"/>
    <cellStyle name="Normal 6 6 3 4" xfId="508"/>
    <cellStyle name="Normal 6 6 3 4 2" xfId="509"/>
    <cellStyle name="Normal 6 6 3 4 3" xfId="510"/>
    <cellStyle name="Normal 6 6 3 5" xfId="511"/>
    <cellStyle name="Normal 6 6 3 6" xfId="512"/>
    <cellStyle name="Normal 6 6 4" xfId="513"/>
    <cellStyle name="Normal 6 6 4 2" xfId="514"/>
    <cellStyle name="Normal 6 6 4 2 2" xfId="515"/>
    <cellStyle name="Normal 6 6 4 2 3" xfId="516"/>
    <cellStyle name="Normal 6 6 4 3" xfId="517"/>
    <cellStyle name="Normal 6 6 4 4" xfId="518"/>
    <cellStyle name="Normal 6 6 5" xfId="519"/>
    <cellStyle name="Normal 6 6 5 2" xfId="520"/>
    <cellStyle name="Normal 6 6 5 2 2" xfId="521"/>
    <cellStyle name="Normal 6 6 5 2 3" xfId="522"/>
    <cellStyle name="Normal 6 6 5 3" xfId="523"/>
    <cellStyle name="Normal 6 6 5 4" xfId="524"/>
    <cellStyle name="Normal 6 6 6" xfId="525"/>
    <cellStyle name="Normal 6 6 6 2" xfId="526"/>
    <cellStyle name="Normal 6 6 6 3" xfId="527"/>
    <cellStyle name="Normal 6 6 7" xfId="528"/>
    <cellStyle name="Normal 6 6 8" xfId="529"/>
    <cellStyle name="Normal 6 7" xfId="530"/>
    <cellStyle name="Normal 6 7 2" xfId="531"/>
    <cellStyle name="Normal 6 7 2 2" xfId="532"/>
    <cellStyle name="Normal 6 7 2 2 2" xfId="533"/>
    <cellStyle name="Normal 6 7 2 2 2 2" xfId="534"/>
    <cellStyle name="Normal 6 7 2 2 2 2 2" xfId="535"/>
    <cellStyle name="Normal 6 7 2 2 2 2 3" xfId="536"/>
    <cellStyle name="Normal 6 7 2 2 2 3" xfId="537"/>
    <cellStyle name="Normal 6 7 2 2 2 4" xfId="538"/>
    <cellStyle name="Normal 6 7 2 2 3" xfId="539"/>
    <cellStyle name="Normal 6 7 2 2 3 2" xfId="540"/>
    <cellStyle name="Normal 6 7 2 2 3 2 2" xfId="541"/>
    <cellStyle name="Normal 6 7 2 2 3 2 3" xfId="542"/>
    <cellStyle name="Normal 6 7 2 2 3 3" xfId="543"/>
    <cellStyle name="Normal 6 7 2 2 3 4" xfId="544"/>
    <cellStyle name="Normal 6 7 2 2 4" xfId="545"/>
    <cellStyle name="Normal 6 7 2 2 4 2" xfId="546"/>
    <cellStyle name="Normal 6 7 2 2 4 3" xfId="547"/>
    <cellStyle name="Normal 6 7 2 2 5" xfId="548"/>
    <cellStyle name="Normal 6 7 2 2 6" xfId="549"/>
    <cellStyle name="Normal 6 7 2 3" xfId="550"/>
    <cellStyle name="Normal 6 7 2 3 2" xfId="551"/>
    <cellStyle name="Normal 6 7 2 3 2 2" xfId="552"/>
    <cellStyle name="Normal 6 7 2 3 2 3" xfId="553"/>
    <cellStyle name="Normal 6 7 2 3 3" xfId="554"/>
    <cellStyle name="Normal 6 7 2 3 4" xfId="555"/>
    <cellStyle name="Normal 6 7 2 4" xfId="556"/>
    <cellStyle name="Normal 6 7 2 4 2" xfId="557"/>
    <cellStyle name="Normal 6 7 2 4 2 2" xfId="558"/>
    <cellStyle name="Normal 6 7 2 4 2 3" xfId="559"/>
    <cellStyle name="Normal 6 7 2 4 3" xfId="560"/>
    <cellStyle name="Normal 6 7 2 4 4" xfId="561"/>
    <cellStyle name="Normal 6 7 2 5" xfId="562"/>
    <cellStyle name="Normal 6 7 2 5 2" xfId="563"/>
    <cellStyle name="Normal 6 7 2 5 3" xfId="564"/>
    <cellStyle name="Normal 6 7 2 6" xfId="565"/>
    <cellStyle name="Normal 6 7 2 7" xfId="566"/>
    <cellStyle name="Normal 6 7 3" xfId="567"/>
    <cellStyle name="Normal 6 7 3 2" xfId="568"/>
    <cellStyle name="Normal 6 7 3 2 2" xfId="569"/>
    <cellStyle name="Normal 6 7 3 2 2 2" xfId="570"/>
    <cellStyle name="Normal 6 7 3 2 2 3" xfId="571"/>
    <cellStyle name="Normal 6 7 3 2 3" xfId="572"/>
    <cellStyle name="Normal 6 7 3 2 4" xfId="573"/>
    <cellStyle name="Normal 6 7 3 3" xfId="574"/>
    <cellStyle name="Normal 6 7 3 3 2" xfId="575"/>
    <cellStyle name="Normal 6 7 3 3 2 2" xfId="576"/>
    <cellStyle name="Normal 6 7 3 3 2 3" xfId="577"/>
    <cellStyle name="Normal 6 7 3 3 3" xfId="578"/>
    <cellStyle name="Normal 6 7 3 3 4" xfId="579"/>
    <cellStyle name="Normal 6 7 3 4" xfId="580"/>
    <cellStyle name="Normal 6 7 3 4 2" xfId="581"/>
    <cellStyle name="Normal 6 7 3 4 3" xfId="582"/>
    <cellStyle name="Normal 6 7 3 5" xfId="583"/>
    <cellStyle name="Normal 6 7 3 6" xfId="584"/>
    <cellStyle name="Normal 6 7 4" xfId="585"/>
    <cellStyle name="Normal 6 7 4 2" xfId="586"/>
    <cellStyle name="Normal 6 7 4 2 2" xfId="587"/>
    <cellStyle name="Normal 6 7 4 2 3" xfId="588"/>
    <cellStyle name="Normal 6 7 4 3" xfId="589"/>
    <cellStyle name="Normal 6 7 4 4" xfId="590"/>
    <cellStyle name="Normal 6 7 5" xfId="591"/>
    <cellStyle name="Normal 6 7 5 2" xfId="592"/>
    <cellStyle name="Normal 6 7 5 2 2" xfId="593"/>
    <cellStyle name="Normal 6 7 5 2 3" xfId="594"/>
    <cellStyle name="Normal 6 7 5 3" xfId="595"/>
    <cellStyle name="Normal 6 7 5 4" xfId="596"/>
    <cellStyle name="Normal 6 7 6" xfId="597"/>
    <cellStyle name="Normal 6 7 6 2" xfId="598"/>
    <cellStyle name="Normal 6 7 6 3" xfId="599"/>
    <cellStyle name="Normal 6 7 7" xfId="600"/>
    <cellStyle name="Normal 6 7 8" xfId="601"/>
    <cellStyle name="Normal 6 8" xfId="602"/>
    <cellStyle name="Normal 6 8 2" xfId="603"/>
    <cellStyle name="Normal 6 8 2 2" xfId="604"/>
    <cellStyle name="Normal 6 8 2 2 2" xfId="605"/>
    <cellStyle name="Normal 6 8 2 2 2 2" xfId="606"/>
    <cellStyle name="Normal 6 8 2 2 2 3" xfId="607"/>
    <cellStyle name="Normal 6 8 2 2 3" xfId="608"/>
    <cellStyle name="Normal 6 8 2 2 4" xfId="609"/>
    <cellStyle name="Normal 6 8 2 3" xfId="610"/>
    <cellStyle name="Normal 6 8 2 3 2" xfId="611"/>
    <cellStyle name="Normal 6 8 2 3 2 2" xfId="612"/>
    <cellStyle name="Normal 6 8 2 3 2 3" xfId="613"/>
    <cellStyle name="Normal 6 8 2 3 3" xfId="614"/>
    <cellStyle name="Normal 6 8 2 3 4" xfId="615"/>
    <cellStyle name="Normal 6 8 2 4" xfId="616"/>
    <cellStyle name="Normal 6 8 2 4 2" xfId="617"/>
    <cellStyle name="Normal 6 8 2 4 3" xfId="618"/>
    <cellStyle name="Normal 6 8 2 5" xfId="619"/>
    <cellStyle name="Normal 6 8 2 6" xfId="620"/>
    <cellStyle name="Normal 6 8 3" xfId="621"/>
    <cellStyle name="Normal 6 8 3 2" xfId="622"/>
    <cellStyle name="Normal 6 8 3 2 2" xfId="623"/>
    <cellStyle name="Normal 6 8 3 2 3" xfId="624"/>
    <cellStyle name="Normal 6 8 3 3" xfId="625"/>
    <cellStyle name="Normal 6 8 3 4" xfId="626"/>
    <cellStyle name="Normal 6 8 4" xfId="627"/>
    <cellStyle name="Normal 6 8 4 2" xfId="628"/>
    <cellStyle name="Normal 6 8 4 2 2" xfId="629"/>
    <cellStyle name="Normal 6 8 4 2 3" xfId="630"/>
    <cellStyle name="Normal 6 8 4 3" xfId="631"/>
    <cellStyle name="Normal 6 8 4 4" xfId="632"/>
    <cellStyle name="Normal 6 8 5" xfId="633"/>
    <cellStyle name="Normal 6 8 5 2" xfId="634"/>
    <cellStyle name="Normal 6 8 5 3" xfId="635"/>
    <cellStyle name="Normal 6 8 6" xfId="636"/>
    <cellStyle name="Normal 6 8 7" xfId="637"/>
    <cellStyle name="Normal 6 9" xfId="638"/>
    <cellStyle name="Normal 6 9 2" xfId="639"/>
    <cellStyle name="Normal 6 9 2 2" xfId="640"/>
    <cellStyle name="Normal 6 9 2 2 2" xfId="641"/>
    <cellStyle name="Normal 6 9 2 2 3" xfId="642"/>
    <cellStyle name="Normal 6 9 2 3" xfId="643"/>
    <cellStyle name="Normal 6 9 2 4" xfId="644"/>
    <cellStyle name="Normal 6 9 3" xfId="645"/>
    <cellStyle name="Normal 6 9 3 2" xfId="646"/>
    <cellStyle name="Normal 6 9 3 2 2" xfId="647"/>
    <cellStyle name="Normal 6 9 3 2 3" xfId="648"/>
    <cellStyle name="Normal 6 9 3 3" xfId="649"/>
    <cellStyle name="Normal 6 9 3 4" xfId="650"/>
    <cellStyle name="Normal 6 9 4" xfId="651"/>
    <cellStyle name="Normal 6 9 4 2" xfId="652"/>
    <cellStyle name="Normal 6 9 4 3" xfId="653"/>
    <cellStyle name="Normal 6 9 5" xfId="654"/>
    <cellStyle name="Normal 6 9 6" xfId="655"/>
    <cellStyle name="Normal 7" xfId="656"/>
    <cellStyle name="Normal 7 2" xfId="657"/>
    <cellStyle name="Normal 8" xfId="658"/>
    <cellStyle name="Normal 8 2" xfId="659"/>
    <cellStyle name="Normal 9" xfId="660"/>
    <cellStyle name="Normal 9 2" xfId="1"/>
    <cellStyle name="Percent 2" xfId="661"/>
    <cellStyle name="Percent 2 2" xfId="66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3"/>
  <sheetViews>
    <sheetView tabSelected="1" topLeftCell="A24" zoomScale="130" zoomScaleNormal="130" workbookViewId="0">
      <selection activeCell="E38" sqref="E38"/>
    </sheetView>
  </sheetViews>
  <sheetFormatPr defaultRowHeight="14.4" x14ac:dyDescent="0.3"/>
  <cols>
    <col min="1" max="1" width="51.33203125" customWidth="1"/>
    <col min="2" max="2" width="16.109375" bestFit="1" customWidth="1"/>
    <col min="5" max="5" width="93.5546875" bestFit="1" customWidth="1"/>
  </cols>
  <sheetData>
    <row r="1" spans="1:5" x14ac:dyDescent="0.3">
      <c r="A1" s="36" t="s">
        <v>9</v>
      </c>
      <c r="B1" s="37" t="s">
        <v>98</v>
      </c>
      <c r="C1" s="37" t="s">
        <v>99</v>
      </c>
      <c r="D1" s="37" t="s">
        <v>100</v>
      </c>
      <c r="E1" s="5" t="s">
        <v>10</v>
      </c>
    </row>
    <row r="2" spans="1:5" x14ac:dyDescent="0.3">
      <c r="A2" s="22" t="s">
        <v>11</v>
      </c>
      <c r="B2" s="23">
        <v>6</v>
      </c>
      <c r="C2" s="23">
        <v>4</v>
      </c>
      <c r="D2" s="23">
        <v>40</v>
      </c>
      <c r="E2" s="24" t="s">
        <v>12</v>
      </c>
    </row>
    <row r="3" spans="1:5" x14ac:dyDescent="0.3">
      <c r="A3" s="22" t="s">
        <v>13</v>
      </c>
      <c r="B3" s="23">
        <v>0.24</v>
      </c>
      <c r="C3" s="23"/>
      <c r="D3" s="23"/>
      <c r="E3" s="24"/>
    </row>
    <row r="4" spans="1:5" x14ac:dyDescent="0.3">
      <c r="A4" s="22" t="s">
        <v>56</v>
      </c>
      <c r="B4" s="23">
        <v>0.1</v>
      </c>
      <c r="C4" s="23"/>
      <c r="D4" s="23"/>
      <c r="E4" s="24"/>
    </row>
    <row r="5" spans="1:5" x14ac:dyDescent="0.3">
      <c r="A5" s="22" t="s">
        <v>57</v>
      </c>
      <c r="B5" s="23">
        <v>1</v>
      </c>
      <c r="C5" s="23"/>
      <c r="D5" s="23"/>
      <c r="E5" s="24"/>
    </row>
    <row r="6" spans="1:5" x14ac:dyDescent="0.3">
      <c r="A6" s="22" t="s">
        <v>275</v>
      </c>
      <c r="B6" s="23">
        <v>1</v>
      </c>
      <c r="C6" s="23"/>
      <c r="D6" s="23"/>
      <c r="E6" s="24" t="s">
        <v>276</v>
      </c>
    </row>
    <row r="7" spans="1:5" x14ac:dyDescent="0.3">
      <c r="A7" s="22" t="s">
        <v>14</v>
      </c>
      <c r="B7" s="23">
        <v>0.125</v>
      </c>
      <c r="C7" s="23"/>
      <c r="D7" s="23"/>
      <c r="E7" s="24"/>
    </row>
    <row r="8" spans="1:5" x14ac:dyDescent="0.3">
      <c r="A8" s="22" t="s">
        <v>52</v>
      </c>
      <c r="B8" s="23">
        <v>0.56000000000000005</v>
      </c>
      <c r="C8" s="23"/>
      <c r="D8" s="23"/>
      <c r="E8" s="24"/>
    </row>
    <row r="9" spans="1:5" x14ac:dyDescent="0.3">
      <c r="A9" s="22" t="s">
        <v>53</v>
      </c>
      <c r="B9" s="23">
        <v>0.26</v>
      </c>
      <c r="C9" s="23"/>
      <c r="D9" s="23"/>
      <c r="E9" s="24"/>
    </row>
    <row r="10" spans="1:5" x14ac:dyDescent="0.3">
      <c r="A10" s="22" t="s">
        <v>54</v>
      </c>
      <c r="B10" s="23">
        <v>0.03</v>
      </c>
      <c r="C10" s="23"/>
      <c r="D10" s="23"/>
      <c r="E10" s="24"/>
    </row>
    <row r="11" spans="1:5" x14ac:dyDescent="0.3">
      <c r="A11" s="22" t="s">
        <v>15</v>
      </c>
      <c r="B11" s="23">
        <v>0.7</v>
      </c>
      <c r="C11" s="23">
        <v>0.35</v>
      </c>
      <c r="D11" s="23">
        <v>0.85</v>
      </c>
      <c r="E11" s="24"/>
    </row>
    <row r="12" spans="1:5" x14ac:dyDescent="0.3">
      <c r="A12" s="22" t="s">
        <v>139</v>
      </c>
      <c r="B12" s="23">
        <f>2/7</f>
        <v>0.2857142857142857</v>
      </c>
      <c r="C12" s="23"/>
      <c r="D12" s="23"/>
      <c r="E12" s="24"/>
    </row>
    <row r="13" spans="1:5" x14ac:dyDescent="0.3">
      <c r="A13" s="22" t="s">
        <v>16</v>
      </c>
      <c r="B13" s="23">
        <v>0.4</v>
      </c>
      <c r="C13" s="23"/>
      <c r="D13" s="23"/>
      <c r="E13" s="24"/>
    </row>
    <row r="14" spans="1:5" x14ac:dyDescent="0.3">
      <c r="A14" s="22" t="s">
        <v>17</v>
      </c>
      <c r="B14" s="23">
        <f>1/15</f>
        <v>6.6666666666666666E-2</v>
      </c>
      <c r="C14" s="23"/>
      <c r="D14" s="23"/>
      <c r="E14" s="24"/>
    </row>
    <row r="15" spans="1:5" x14ac:dyDescent="0.3">
      <c r="A15" s="24" t="s">
        <v>351</v>
      </c>
      <c r="B15" s="25">
        <v>0.6</v>
      </c>
      <c r="C15" s="25">
        <v>0.48</v>
      </c>
      <c r="D15" s="25">
        <v>0.69</v>
      </c>
      <c r="E15" s="24" t="s">
        <v>25</v>
      </c>
    </row>
    <row r="16" spans="1:5" x14ac:dyDescent="0.3">
      <c r="A16" s="24" t="s">
        <v>140</v>
      </c>
      <c r="B16" s="25">
        <v>0.8</v>
      </c>
      <c r="C16" s="25"/>
      <c r="D16" s="25"/>
      <c r="E16" s="24"/>
    </row>
    <row r="17" spans="1:5" x14ac:dyDescent="0.3">
      <c r="A17" s="24" t="s">
        <v>350</v>
      </c>
      <c r="B17" s="25">
        <v>0.75</v>
      </c>
      <c r="C17" s="25">
        <v>0.7</v>
      </c>
      <c r="D17" s="25">
        <v>0.8</v>
      </c>
      <c r="E17" s="24"/>
    </row>
    <row r="18" spans="1:5" x14ac:dyDescent="0.3">
      <c r="A18" s="24" t="s">
        <v>348</v>
      </c>
      <c r="B18" s="25">
        <v>0.76900000000000002</v>
      </c>
      <c r="C18" s="25">
        <v>0.56299999999999994</v>
      </c>
      <c r="D18" s="25">
        <v>1</v>
      </c>
      <c r="E18" s="24" t="s">
        <v>347</v>
      </c>
    </row>
    <row r="19" spans="1:5" x14ac:dyDescent="0.3">
      <c r="A19" s="22" t="s">
        <v>145</v>
      </c>
      <c r="B19" s="23">
        <v>0.21</v>
      </c>
      <c r="C19" s="23"/>
      <c r="D19" s="23"/>
      <c r="E19" s="24" t="s">
        <v>18</v>
      </c>
    </row>
    <row r="20" spans="1:5" x14ac:dyDescent="0.3">
      <c r="A20" s="22" t="s">
        <v>303</v>
      </c>
      <c r="B20" s="23">
        <v>0.5</v>
      </c>
      <c r="C20" s="23"/>
      <c r="D20" s="23"/>
      <c r="E20" s="24"/>
    </row>
    <row r="21" spans="1:5" x14ac:dyDescent="0.3">
      <c r="A21" s="22" t="s">
        <v>141</v>
      </c>
      <c r="B21" s="23">
        <v>0.1</v>
      </c>
      <c r="C21" s="23"/>
      <c r="D21" s="23"/>
      <c r="E21" s="24"/>
    </row>
    <row r="22" spans="1:5" x14ac:dyDescent="0.3">
      <c r="A22" s="22" t="s">
        <v>335</v>
      </c>
      <c r="B22" s="23">
        <v>1</v>
      </c>
      <c r="C22" s="23">
        <v>0.25</v>
      </c>
      <c r="D22" s="23">
        <v>2</v>
      </c>
      <c r="E22" s="24"/>
    </row>
    <row r="23" spans="1:5" x14ac:dyDescent="0.3">
      <c r="A23" s="22" t="s">
        <v>19</v>
      </c>
      <c r="B23" s="23">
        <f>60/365.251</f>
        <v>0.16427059747954148</v>
      </c>
      <c r="C23" s="23"/>
      <c r="D23" s="23"/>
      <c r="E23" s="24"/>
    </row>
    <row r="24" spans="1:5" x14ac:dyDescent="0.3">
      <c r="A24" s="22" t="s">
        <v>20</v>
      </c>
      <c r="B24" s="23">
        <v>3</v>
      </c>
      <c r="C24" s="23">
        <v>2</v>
      </c>
      <c r="D24" s="23">
        <v>4</v>
      </c>
      <c r="E24" s="24"/>
    </row>
    <row r="25" spans="1:5" x14ac:dyDescent="0.3">
      <c r="A25" s="22" t="s">
        <v>147</v>
      </c>
      <c r="B25" s="23">
        <v>0.5</v>
      </c>
      <c r="C25" s="23"/>
      <c r="D25" s="23"/>
      <c r="E25" s="24"/>
    </row>
    <row r="26" spans="1:5" x14ac:dyDescent="0.3">
      <c r="A26" s="22" t="s">
        <v>148</v>
      </c>
      <c r="B26" s="23">
        <v>2</v>
      </c>
      <c r="C26" s="23"/>
      <c r="D26" s="23"/>
      <c r="E26" s="24"/>
    </row>
    <row r="27" spans="1:5" x14ac:dyDescent="0.3">
      <c r="A27" s="22" t="s">
        <v>149</v>
      </c>
      <c r="B27" s="23">
        <v>3</v>
      </c>
      <c r="C27" s="23"/>
      <c r="D27" s="23"/>
      <c r="E27" s="24"/>
    </row>
    <row r="28" spans="1:5" x14ac:dyDescent="0.3">
      <c r="A28" s="22" t="s">
        <v>21</v>
      </c>
      <c r="B28" s="23">
        <v>3.5000000000000003E-2</v>
      </c>
      <c r="C28" s="23"/>
      <c r="D28" s="23"/>
      <c r="E28" s="24"/>
    </row>
    <row r="29" spans="1:5" x14ac:dyDescent="0.3">
      <c r="A29" s="22" t="s">
        <v>22</v>
      </c>
      <c r="B29" s="23">
        <f>1/12</f>
        <v>8.3333333333333329E-2</v>
      </c>
      <c r="C29" s="23"/>
      <c r="D29" s="23"/>
      <c r="E29" s="24"/>
    </row>
    <row r="30" spans="1:5" x14ac:dyDescent="0.3">
      <c r="A30" s="22" t="s">
        <v>23</v>
      </c>
      <c r="B30" s="23">
        <f>2/12</f>
        <v>0.16666666666666666</v>
      </c>
      <c r="C30" s="23"/>
      <c r="D30" s="23"/>
      <c r="E30" s="24"/>
    </row>
    <row r="31" spans="1:5" x14ac:dyDescent="0.3">
      <c r="A31" s="22" t="s">
        <v>342</v>
      </c>
      <c r="B31" s="23">
        <f>9/12</f>
        <v>0.75</v>
      </c>
      <c r="C31" s="23"/>
      <c r="D31" s="23"/>
      <c r="E31" s="24"/>
    </row>
    <row r="32" spans="1:5" x14ac:dyDescent="0.3">
      <c r="A32" s="22" t="s">
        <v>24</v>
      </c>
      <c r="B32" s="23">
        <f>6.8/1000000*365</f>
        <v>2.4819999999999998E-3</v>
      </c>
      <c r="C32" s="23"/>
      <c r="D32" s="23"/>
      <c r="E32" s="24"/>
    </row>
    <row r="33" spans="1:5" x14ac:dyDescent="0.3">
      <c r="A33" s="22" t="s">
        <v>63</v>
      </c>
      <c r="B33" s="23">
        <f>6.8/1000000*365</f>
        <v>2.4819999999999998E-3</v>
      </c>
      <c r="C33" s="23"/>
      <c r="D33" s="23"/>
      <c r="E33" s="24"/>
    </row>
    <row r="34" spans="1:5" x14ac:dyDescent="0.3">
      <c r="A34" s="22" t="s">
        <v>62</v>
      </c>
      <c r="B34" s="23">
        <f>6.8/1000000*365</f>
        <v>2.4819999999999998E-3</v>
      </c>
      <c r="C34" s="23"/>
      <c r="D34" s="23"/>
      <c r="E34" s="24"/>
    </row>
    <row r="35" spans="1:5" x14ac:dyDescent="0.3">
      <c r="A35" s="22" t="s">
        <v>55</v>
      </c>
      <c r="B35" s="23">
        <f>6.8/1000000*365</f>
        <v>2.4819999999999998E-3</v>
      </c>
      <c r="C35" s="23"/>
      <c r="D35" s="23"/>
      <c r="E35" s="24"/>
    </row>
    <row r="36" spans="1:5" x14ac:dyDescent="0.3">
      <c r="A36" s="22" t="s">
        <v>187</v>
      </c>
      <c r="B36" s="23">
        <v>0.9</v>
      </c>
      <c r="C36" s="23"/>
      <c r="D36" s="23"/>
      <c r="E36" s="24"/>
    </row>
    <row r="37" spans="1:5" x14ac:dyDescent="0.3">
      <c r="A37" s="22" t="s">
        <v>349</v>
      </c>
      <c r="B37" s="23">
        <v>0.6</v>
      </c>
      <c r="C37" s="23">
        <v>0.4</v>
      </c>
      <c r="D37" s="23">
        <v>0.8</v>
      </c>
      <c r="E37" s="24"/>
    </row>
    <row r="38" spans="1:5" x14ac:dyDescent="0.3">
      <c r="A38" s="22" t="s">
        <v>274</v>
      </c>
      <c r="B38" s="23">
        <v>0.5</v>
      </c>
      <c r="C38" s="23"/>
      <c r="D38" s="23"/>
      <c r="E38" s="24"/>
    </row>
    <row r="39" spans="1:5" s="75" customFormat="1" x14ac:dyDescent="0.3">
      <c r="A39" s="75" t="s">
        <v>353</v>
      </c>
      <c r="B39" s="23">
        <v>1</v>
      </c>
    </row>
    <row r="40" spans="1:5" s="75" customFormat="1" x14ac:dyDescent="0.3">
      <c r="A40" s="75" t="s">
        <v>354</v>
      </c>
      <c r="B40" s="23">
        <v>0.5</v>
      </c>
    </row>
    <row r="41" spans="1:5" x14ac:dyDescent="0.3">
      <c r="A41" s="22" t="s">
        <v>288</v>
      </c>
      <c r="B41" s="23">
        <v>0.95</v>
      </c>
      <c r="C41" s="23"/>
      <c r="D41" s="23"/>
      <c r="E41" s="24"/>
    </row>
    <row r="42" spans="1:5" x14ac:dyDescent="0.3">
      <c r="A42" s="22" t="s">
        <v>328</v>
      </c>
      <c r="B42" s="23">
        <v>10</v>
      </c>
      <c r="C42" s="23"/>
      <c r="D42" s="23"/>
      <c r="E42" s="24"/>
    </row>
    <row r="43" spans="1:5" x14ac:dyDescent="0.3">
      <c r="A43" s="22" t="s">
        <v>343</v>
      </c>
      <c r="B43" s="23">
        <v>15</v>
      </c>
      <c r="C43" s="23"/>
      <c r="D43" s="23"/>
      <c r="E43" s="24"/>
    </row>
    <row r="44" spans="1:5" x14ac:dyDescent="0.3">
      <c r="A44" s="22" t="s">
        <v>344</v>
      </c>
      <c r="B44" s="23">
        <v>0.6</v>
      </c>
      <c r="C44" s="23"/>
      <c r="D44" s="23"/>
      <c r="E44" s="24"/>
    </row>
    <row r="45" spans="1:5" x14ac:dyDescent="0.3">
      <c r="A45" s="24" t="s">
        <v>257</v>
      </c>
      <c r="B45" s="25">
        <f>1/52</f>
        <v>1.9230769230769232E-2</v>
      </c>
      <c r="C45" s="25">
        <f>1/365</f>
        <v>2.7397260273972603E-3</v>
      </c>
      <c r="D45" s="25">
        <f>30/365</f>
        <v>8.2191780821917804E-2</v>
      </c>
      <c r="E45" s="24"/>
    </row>
    <row r="46" spans="1:5" x14ac:dyDescent="0.3">
      <c r="A46" s="24" t="s">
        <v>258</v>
      </c>
      <c r="B46" s="25">
        <v>1</v>
      </c>
      <c r="C46" s="25"/>
      <c r="D46" s="25"/>
      <c r="E46" s="24"/>
    </row>
    <row r="47" spans="1:5" x14ac:dyDescent="0.3">
      <c r="A47" s="22" t="s">
        <v>8</v>
      </c>
      <c r="B47" s="23">
        <f>7/365</f>
        <v>1.9178082191780823E-2</v>
      </c>
      <c r="C47" s="23"/>
      <c r="D47" s="23"/>
      <c r="E47" s="24"/>
    </row>
    <row r="48" spans="1:5" x14ac:dyDescent="0.3">
      <c r="A48" s="22" t="s">
        <v>6</v>
      </c>
      <c r="B48" s="23">
        <f>30/365</f>
        <v>8.2191780821917804E-2</v>
      </c>
      <c r="C48" s="23"/>
      <c r="D48" s="23"/>
      <c r="E48" s="24"/>
    </row>
    <row r="49" spans="1:5" x14ac:dyDescent="0.3">
      <c r="A49" s="22" t="s">
        <v>7</v>
      </c>
      <c r="B49" s="23">
        <f>7/365</f>
        <v>1.9178082191780823E-2</v>
      </c>
      <c r="C49" s="23"/>
      <c r="D49" s="23"/>
      <c r="E49" s="24"/>
    </row>
    <row r="50" spans="1:5" x14ac:dyDescent="0.3">
      <c r="A50" s="22" t="s">
        <v>26</v>
      </c>
      <c r="B50" s="23">
        <v>4</v>
      </c>
      <c r="C50" s="23"/>
      <c r="D50" s="23"/>
      <c r="E50" s="24" t="s">
        <v>27</v>
      </c>
    </row>
    <row r="51" spans="1:5" x14ac:dyDescent="0.3">
      <c r="A51" s="22" t="s">
        <v>28</v>
      </c>
      <c r="B51" s="23">
        <v>0.5</v>
      </c>
      <c r="C51" s="23"/>
      <c r="D51" s="23"/>
      <c r="E51" s="24" t="s">
        <v>29</v>
      </c>
    </row>
    <row r="52" spans="1:5" x14ac:dyDescent="0.3">
      <c r="A52" s="22" t="s">
        <v>142</v>
      </c>
      <c r="B52" s="23">
        <f>0.61</f>
        <v>0.61</v>
      </c>
      <c r="C52" s="23"/>
      <c r="D52" s="23"/>
      <c r="E52" s="24"/>
    </row>
    <row r="53" spans="1:5" x14ac:dyDescent="0.3">
      <c r="A53" s="26" t="s">
        <v>30</v>
      </c>
      <c r="B53" s="27">
        <v>0.4</v>
      </c>
      <c r="C53" s="27"/>
      <c r="D53" s="27"/>
      <c r="E53" s="24" t="s">
        <v>31</v>
      </c>
    </row>
    <row r="54" spans="1:5" x14ac:dyDescent="0.3">
      <c r="A54" s="26" t="s">
        <v>259</v>
      </c>
      <c r="B54" s="27">
        <v>0.43</v>
      </c>
      <c r="C54" s="27">
        <v>0.21</v>
      </c>
      <c r="D54" s="27">
        <v>0.89</v>
      </c>
      <c r="E54" s="24" t="s">
        <v>336</v>
      </c>
    </row>
    <row r="55" spans="1:5" x14ac:dyDescent="0.3">
      <c r="A55" s="26" t="s">
        <v>338</v>
      </c>
      <c r="B55" s="27">
        <v>0.91</v>
      </c>
      <c r="C55" s="27"/>
      <c r="D55" s="27"/>
      <c r="E55" s="24"/>
    </row>
    <row r="56" spans="1:5" x14ac:dyDescent="0.3">
      <c r="A56" s="26" t="s">
        <v>339</v>
      </c>
      <c r="B56" s="27">
        <v>1.6E-2</v>
      </c>
      <c r="C56" s="27"/>
      <c r="D56" s="27"/>
      <c r="E56" s="24"/>
    </row>
    <row r="57" spans="1:5" x14ac:dyDescent="0.3">
      <c r="A57" s="26" t="s">
        <v>260</v>
      </c>
      <c r="B57" s="27">
        <v>0.5</v>
      </c>
      <c r="C57" s="27"/>
      <c r="D57" s="27"/>
      <c r="E57" s="24" t="s">
        <v>337</v>
      </c>
    </row>
    <row r="58" spans="1:5" x14ac:dyDescent="0.3">
      <c r="A58" s="26" t="s">
        <v>261</v>
      </c>
      <c r="B58" s="27">
        <v>0.23</v>
      </c>
      <c r="C58" s="27">
        <v>0.1</v>
      </c>
      <c r="D58" s="27">
        <v>0.3</v>
      </c>
      <c r="E58" s="24" t="s">
        <v>60</v>
      </c>
    </row>
    <row r="59" spans="1:5" x14ac:dyDescent="0.3">
      <c r="A59" s="26" t="s">
        <v>262</v>
      </c>
      <c r="B59" s="27">
        <v>0.5</v>
      </c>
      <c r="C59" s="27"/>
      <c r="D59" s="27"/>
      <c r="E59" s="24"/>
    </row>
    <row r="60" spans="1:5" x14ac:dyDescent="0.3">
      <c r="A60" s="26" t="s">
        <v>263</v>
      </c>
      <c r="B60" s="27">
        <v>0.9</v>
      </c>
      <c r="C60" s="27"/>
      <c r="D60" s="27"/>
      <c r="E60" s="24" t="s">
        <v>256</v>
      </c>
    </row>
    <row r="61" spans="1:5" x14ac:dyDescent="0.3">
      <c r="A61" s="26" t="s">
        <v>264</v>
      </c>
      <c r="B61" s="27">
        <v>0.5</v>
      </c>
      <c r="C61" s="27"/>
      <c r="D61" s="27"/>
      <c r="E61" s="24" t="s">
        <v>255</v>
      </c>
    </row>
    <row r="62" spans="1:5" x14ac:dyDescent="0.3">
      <c r="A62" s="26" t="s">
        <v>265</v>
      </c>
      <c r="B62" s="27">
        <f xml:space="preserve"> 10/24</f>
        <v>0.41666666666666669</v>
      </c>
      <c r="C62" s="27"/>
      <c r="D62" s="27"/>
      <c r="E62" s="24" t="s">
        <v>143</v>
      </c>
    </row>
    <row r="63" spans="1:5" x14ac:dyDescent="0.3">
      <c r="A63" s="26" t="s">
        <v>266</v>
      </c>
      <c r="B63" s="27">
        <v>0.84</v>
      </c>
      <c r="C63" s="27"/>
      <c r="D63" s="27"/>
      <c r="E63" s="24" t="s">
        <v>144</v>
      </c>
    </row>
    <row r="64" spans="1:5" x14ac:dyDescent="0.3">
      <c r="A64" s="26" t="s">
        <v>341</v>
      </c>
      <c r="B64" s="27">
        <v>0.94399999999999995</v>
      </c>
      <c r="C64" s="27">
        <v>0.90800000000000003</v>
      </c>
      <c r="D64" s="27">
        <v>0.96599999999999997</v>
      </c>
      <c r="E64" s="24" t="s">
        <v>346</v>
      </c>
    </row>
    <row r="65" spans="1:5" x14ac:dyDescent="0.3">
      <c r="A65" s="26" t="s">
        <v>231</v>
      </c>
      <c r="B65" s="27">
        <v>0.2</v>
      </c>
      <c r="C65" s="27"/>
      <c r="D65" s="27"/>
      <c r="E65" s="24"/>
    </row>
    <row r="66" spans="1:5" x14ac:dyDescent="0.3">
      <c r="A66" s="26" t="s">
        <v>230</v>
      </c>
      <c r="B66" s="27">
        <v>0.1</v>
      </c>
      <c r="C66" s="27"/>
      <c r="D66" s="27"/>
      <c r="E66" s="24"/>
    </row>
    <row r="67" spans="1:5" x14ac:dyDescent="0.3">
      <c r="A67" s="26" t="s">
        <v>229</v>
      </c>
      <c r="B67" s="27">
        <v>0.2</v>
      </c>
      <c r="C67" s="27"/>
      <c r="D67" s="27"/>
      <c r="E67" s="24"/>
    </row>
    <row r="68" spans="1:5" x14ac:dyDescent="0.3">
      <c r="A68" s="26" t="s">
        <v>267</v>
      </c>
      <c r="B68" s="27">
        <v>5.2999999999999999E-2</v>
      </c>
      <c r="C68" s="27"/>
      <c r="D68" s="27"/>
      <c r="E68" s="24"/>
    </row>
    <row r="69" spans="1:5" x14ac:dyDescent="0.3">
      <c r="A69" s="26" t="s">
        <v>228</v>
      </c>
      <c r="B69" s="27">
        <v>0.2</v>
      </c>
      <c r="C69" s="27"/>
      <c r="D69" s="27"/>
      <c r="E69" s="24"/>
    </row>
    <row r="70" spans="1:5" x14ac:dyDescent="0.3">
      <c r="A70" s="26" t="s">
        <v>232</v>
      </c>
      <c r="B70" s="27">
        <v>0.3</v>
      </c>
      <c r="C70" s="27"/>
      <c r="D70" s="27"/>
      <c r="E70" s="24"/>
    </row>
    <row r="71" spans="1:5" x14ac:dyDescent="0.3">
      <c r="A71" s="26" t="s">
        <v>233</v>
      </c>
      <c r="B71" s="27">
        <v>0.2</v>
      </c>
      <c r="C71" s="27"/>
      <c r="D71" s="27"/>
      <c r="E71" s="24"/>
    </row>
    <row r="72" spans="1:5" x14ac:dyDescent="0.3">
      <c r="A72" s="22" t="s">
        <v>291</v>
      </c>
      <c r="B72" s="23">
        <v>0.25</v>
      </c>
      <c r="C72" s="75"/>
      <c r="D72" s="75"/>
      <c r="E72" s="75"/>
    </row>
    <row r="73" spans="1:5" x14ac:dyDescent="0.3">
      <c r="A73" s="22" t="s">
        <v>292</v>
      </c>
      <c r="B73" s="23">
        <v>0.38</v>
      </c>
      <c r="C73" s="75"/>
      <c r="D73" s="75"/>
      <c r="E73" s="75"/>
    </row>
    <row r="74" spans="1:5" x14ac:dyDescent="0.3">
      <c r="A74" s="22" t="s">
        <v>290</v>
      </c>
      <c r="B74" s="23">
        <v>0.05</v>
      </c>
      <c r="C74" s="75"/>
      <c r="D74" s="75"/>
      <c r="E74" s="75"/>
    </row>
    <row r="75" spans="1:5" x14ac:dyDescent="0.3">
      <c r="A75" s="22" t="s">
        <v>289</v>
      </c>
      <c r="B75" s="23">
        <v>0.156</v>
      </c>
      <c r="C75" s="75"/>
      <c r="D75" s="75"/>
      <c r="E75" s="75"/>
    </row>
    <row r="76" spans="1:5" x14ac:dyDescent="0.3">
      <c r="A76" s="26" t="s">
        <v>268</v>
      </c>
      <c r="B76" s="27">
        <f>6/12</f>
        <v>0.5</v>
      </c>
      <c r="C76" s="27"/>
      <c r="D76" s="27"/>
      <c r="E76" s="24" t="s">
        <v>61</v>
      </c>
    </row>
    <row r="77" spans="1:5" x14ac:dyDescent="0.3">
      <c r="A77" s="26" t="s">
        <v>269</v>
      </c>
      <c r="B77" s="27">
        <v>50</v>
      </c>
      <c r="C77" s="27"/>
      <c r="D77" s="27"/>
      <c r="E77" s="24" t="s">
        <v>136</v>
      </c>
    </row>
    <row r="78" spans="1:5" x14ac:dyDescent="0.3">
      <c r="A78" s="26" t="s">
        <v>270</v>
      </c>
      <c r="B78" s="27">
        <v>0.75</v>
      </c>
      <c r="C78" s="27">
        <v>0.65</v>
      </c>
      <c r="D78" s="27">
        <v>0.9</v>
      </c>
      <c r="E78" s="24" t="s">
        <v>111</v>
      </c>
    </row>
    <row r="79" spans="1:5" x14ac:dyDescent="0.3">
      <c r="A79" s="26" t="s">
        <v>340</v>
      </c>
      <c r="B79" s="27">
        <v>1.52</v>
      </c>
      <c r="C79" s="27">
        <v>1.34</v>
      </c>
      <c r="D79" s="27">
        <v>1.92</v>
      </c>
      <c r="E79" s="24"/>
    </row>
    <row r="80" spans="1:5" x14ac:dyDescent="0.3">
      <c r="A80" s="26" t="s">
        <v>271</v>
      </c>
      <c r="B80" s="27">
        <v>0.27</v>
      </c>
      <c r="C80" s="27"/>
      <c r="D80" s="27"/>
      <c r="E80" s="24"/>
    </row>
    <row r="81" spans="1:5" x14ac:dyDescent="0.3">
      <c r="A81" s="26" t="s">
        <v>272</v>
      </c>
      <c r="B81" s="27">
        <v>0.8</v>
      </c>
      <c r="C81" s="27"/>
      <c r="D81" s="27"/>
      <c r="E81" s="24"/>
    </row>
    <row r="82" spans="1:5" x14ac:dyDescent="0.3">
      <c r="A82" s="24" t="s">
        <v>180</v>
      </c>
      <c r="B82" s="25">
        <v>25</v>
      </c>
      <c r="C82" s="25"/>
      <c r="D82" s="25"/>
      <c r="E82" s="24" t="s">
        <v>97</v>
      </c>
    </row>
    <row r="83" spans="1:5" s="67" customFormat="1" x14ac:dyDescent="0.3">
      <c r="A83" s="24" t="s">
        <v>181</v>
      </c>
      <c r="B83" s="25">
        <v>3.11</v>
      </c>
      <c r="C83" s="25"/>
      <c r="D83" s="25"/>
      <c r="E83" s="24"/>
    </row>
    <row r="84" spans="1:5" s="67" customFormat="1" x14ac:dyDescent="0.3">
      <c r="A84" s="24" t="s">
        <v>182</v>
      </c>
      <c r="B84" s="25">
        <v>36.700000000000003</v>
      </c>
      <c r="C84" s="25"/>
      <c r="D84" s="25"/>
      <c r="E84" s="24"/>
    </row>
    <row r="85" spans="1:5" s="67" customFormat="1" x14ac:dyDescent="0.3">
      <c r="A85" s="24" t="s">
        <v>183</v>
      </c>
      <c r="B85" s="25">
        <v>8.8000000000000007</v>
      </c>
      <c r="C85" s="25"/>
      <c r="D85" s="25"/>
      <c r="E85" s="24"/>
    </row>
    <row r="86" spans="1:5" s="67" customFormat="1" x14ac:dyDescent="0.3">
      <c r="A86" s="24" t="s">
        <v>184</v>
      </c>
      <c r="B86" s="25">
        <v>3</v>
      </c>
      <c r="C86" s="25"/>
      <c r="D86" s="25"/>
      <c r="E86" s="24"/>
    </row>
    <row r="87" spans="1:5" s="67" customFormat="1" x14ac:dyDescent="0.3">
      <c r="A87" s="24" t="s">
        <v>185</v>
      </c>
      <c r="B87" s="25">
        <v>3.5</v>
      </c>
      <c r="C87" s="25"/>
      <c r="D87" s="25"/>
      <c r="E87" s="24"/>
    </row>
    <row r="88" spans="1:5" s="67" customFormat="1" x14ac:dyDescent="0.3">
      <c r="A88" s="24" t="s">
        <v>186</v>
      </c>
      <c r="B88" s="25">
        <v>2.9</v>
      </c>
      <c r="C88" s="25"/>
      <c r="D88" s="25"/>
      <c r="E88" s="24"/>
    </row>
    <row r="89" spans="1:5" s="67" customFormat="1" x14ac:dyDescent="0.3">
      <c r="A89" s="24" t="s">
        <v>284</v>
      </c>
      <c r="B89" s="25">
        <v>0.05</v>
      </c>
      <c r="C89" s="25"/>
      <c r="D89" s="25"/>
      <c r="E89" s="24"/>
    </row>
    <row r="90" spans="1:5" s="67" customFormat="1" x14ac:dyDescent="0.3">
      <c r="A90" s="24" t="s">
        <v>277</v>
      </c>
      <c r="B90" s="25">
        <v>0</v>
      </c>
      <c r="C90" s="25"/>
      <c r="D90" s="25"/>
      <c r="E90" s="24"/>
    </row>
    <row r="91" spans="1:5" s="67" customFormat="1" x14ac:dyDescent="0.3">
      <c r="A91" s="24" t="s">
        <v>278</v>
      </c>
      <c r="B91" s="25">
        <v>0.05</v>
      </c>
      <c r="C91" s="25"/>
      <c r="D91" s="25"/>
      <c r="E91" s="24"/>
    </row>
    <row r="92" spans="1:5" s="67" customFormat="1" x14ac:dyDescent="0.3">
      <c r="A92" s="24" t="s">
        <v>285</v>
      </c>
      <c r="B92" s="25">
        <v>0.8</v>
      </c>
      <c r="C92" s="25"/>
      <c r="D92" s="25"/>
      <c r="E92" s="24"/>
    </row>
    <row r="93" spans="1:5" s="67" customFormat="1" x14ac:dyDescent="0.3">
      <c r="A93" s="24" t="s">
        <v>279</v>
      </c>
      <c r="B93" s="25">
        <v>0.01</v>
      </c>
      <c r="C93" s="25"/>
      <c r="D93" s="25"/>
      <c r="E93" s="24"/>
    </row>
    <row r="94" spans="1:5" s="67" customFormat="1" x14ac:dyDescent="0.3">
      <c r="A94" s="24" t="s">
        <v>280</v>
      </c>
      <c r="B94" s="25">
        <v>0.01</v>
      </c>
      <c r="C94" s="25"/>
      <c r="D94" s="25"/>
      <c r="E94" s="24"/>
    </row>
    <row r="95" spans="1:5" s="67" customFormat="1" x14ac:dyDescent="0.3">
      <c r="A95" s="24" t="s">
        <v>286</v>
      </c>
      <c r="B95" s="25">
        <v>0.89</v>
      </c>
      <c r="C95" s="25"/>
      <c r="D95" s="25"/>
      <c r="E95" s="24"/>
    </row>
    <row r="96" spans="1:5" s="67" customFormat="1" ht="14.25" customHeight="1" x14ac:dyDescent="0.3">
      <c r="A96" s="24" t="s">
        <v>281</v>
      </c>
      <c r="B96" s="25">
        <v>0</v>
      </c>
      <c r="C96" s="25"/>
      <c r="D96" s="25"/>
      <c r="E96" s="24"/>
    </row>
    <row r="97" spans="1:5" s="67" customFormat="1" ht="14.25" customHeight="1" x14ac:dyDescent="0.3">
      <c r="A97" s="24" t="s">
        <v>282</v>
      </c>
      <c r="B97" s="25">
        <v>0.05</v>
      </c>
      <c r="C97" s="25"/>
      <c r="D97" s="25"/>
      <c r="E97" s="24"/>
    </row>
    <row r="98" spans="1:5" s="67" customFormat="1" x14ac:dyDescent="0.3">
      <c r="A98" s="24" t="s">
        <v>287</v>
      </c>
      <c r="B98" s="25">
        <v>0.65</v>
      </c>
      <c r="C98" s="25"/>
      <c r="D98" s="25"/>
      <c r="E98" s="24"/>
    </row>
    <row r="99" spans="1:5" s="67" customFormat="1" x14ac:dyDescent="0.3">
      <c r="A99" s="24" t="s">
        <v>283</v>
      </c>
      <c r="B99" s="25">
        <v>0.05</v>
      </c>
      <c r="C99" s="25"/>
      <c r="D99" s="25"/>
      <c r="E99" s="24"/>
    </row>
    <row r="100" spans="1:5" s="67" customFormat="1" x14ac:dyDescent="0.3">
      <c r="A100" s="28" t="s">
        <v>283</v>
      </c>
      <c r="B100" s="29">
        <v>0</v>
      </c>
      <c r="C100" s="29"/>
      <c r="D100" s="29"/>
      <c r="E100" s="28"/>
    </row>
    <row r="101" spans="1:5" x14ac:dyDescent="0.3">
      <c r="A101" s="30" t="s">
        <v>32</v>
      </c>
      <c r="B101" s="31">
        <v>1865</v>
      </c>
      <c r="C101" s="84">
        <v>1830</v>
      </c>
      <c r="D101" s="84">
        <v>1920</v>
      </c>
      <c r="E101" s="30" t="s">
        <v>33</v>
      </c>
    </row>
    <row r="102" spans="1:5" x14ac:dyDescent="0.3">
      <c r="A102" s="30" t="s">
        <v>58</v>
      </c>
      <c r="B102" s="31">
        <v>1940</v>
      </c>
      <c r="C102" s="57"/>
      <c r="D102" s="57"/>
      <c r="E102" s="30" t="s">
        <v>59</v>
      </c>
    </row>
    <row r="103" spans="1:5" x14ac:dyDescent="0.3">
      <c r="A103" s="30" t="s">
        <v>40</v>
      </c>
      <c r="B103" s="31">
        <v>2020</v>
      </c>
      <c r="C103" s="57"/>
      <c r="D103" s="57"/>
      <c r="E103" s="30"/>
    </row>
    <row r="104" spans="1:5" x14ac:dyDescent="0.3">
      <c r="A104" s="30" t="s">
        <v>345</v>
      </c>
      <c r="B104" s="31">
        <v>2010</v>
      </c>
      <c r="C104" s="57"/>
      <c r="D104" s="57"/>
      <c r="E104" s="30"/>
    </row>
    <row r="105" spans="1:5" x14ac:dyDescent="0.3">
      <c r="A105" s="30" t="s">
        <v>41</v>
      </c>
      <c r="B105" s="31">
        <v>2016</v>
      </c>
      <c r="C105" s="57"/>
      <c r="D105" s="57"/>
      <c r="E105" s="30"/>
    </row>
    <row r="106" spans="1:5" x14ac:dyDescent="0.3">
      <c r="A106" s="30" t="s">
        <v>34</v>
      </c>
      <c r="B106" s="31">
        <v>2017</v>
      </c>
      <c r="C106" s="57"/>
      <c r="D106" s="57"/>
      <c r="E106" s="30" t="s">
        <v>35</v>
      </c>
    </row>
    <row r="107" spans="1:5" x14ac:dyDescent="0.3">
      <c r="A107" s="30" t="s">
        <v>36</v>
      </c>
      <c r="B107" s="31">
        <v>2020</v>
      </c>
      <c r="C107" s="57"/>
      <c r="D107" s="57"/>
      <c r="E107" s="30" t="s">
        <v>37</v>
      </c>
    </row>
    <row r="108" spans="1:5" x14ac:dyDescent="0.3">
      <c r="A108" s="30" t="s">
        <v>42</v>
      </c>
      <c r="B108" s="31">
        <v>2035</v>
      </c>
      <c r="C108" s="57"/>
      <c r="D108" s="57"/>
      <c r="E108" s="30"/>
    </row>
    <row r="109" spans="1:5" x14ac:dyDescent="0.3">
      <c r="A109" s="32" t="s">
        <v>352</v>
      </c>
      <c r="B109" s="33">
        <v>1985</v>
      </c>
      <c r="C109" s="58"/>
      <c r="D109" s="58"/>
      <c r="E109" s="30" t="s">
        <v>38</v>
      </c>
    </row>
    <row r="110" spans="1:5" x14ac:dyDescent="0.3">
      <c r="A110" s="32" t="s">
        <v>96</v>
      </c>
      <c r="B110" s="33">
        <v>2050</v>
      </c>
      <c r="C110" s="58"/>
      <c r="D110" s="58"/>
      <c r="E110" s="30" t="s">
        <v>39</v>
      </c>
    </row>
    <row r="111" spans="1:5" x14ac:dyDescent="0.3">
      <c r="A111" s="30" t="s">
        <v>128</v>
      </c>
      <c r="B111" s="31">
        <v>2010</v>
      </c>
      <c r="C111" s="57"/>
      <c r="D111" s="57"/>
      <c r="E111" s="30" t="s">
        <v>129</v>
      </c>
    </row>
    <row r="112" spans="1:5" x14ac:dyDescent="0.3">
      <c r="A112" s="30" t="s">
        <v>86</v>
      </c>
      <c r="B112" s="31">
        <v>2016</v>
      </c>
      <c r="C112" s="57"/>
      <c r="D112" s="57"/>
      <c r="E112" s="30" t="s">
        <v>88</v>
      </c>
    </row>
    <row r="113" spans="1:5" x14ac:dyDescent="0.3">
      <c r="A113" s="30" t="s">
        <v>87</v>
      </c>
      <c r="B113" s="31">
        <v>2036</v>
      </c>
      <c r="C113" s="57"/>
      <c r="D113" s="57"/>
      <c r="E113" s="30" t="s">
        <v>89</v>
      </c>
    </row>
    <row r="114" spans="1:5" x14ac:dyDescent="0.3">
      <c r="A114" s="30" t="s">
        <v>90</v>
      </c>
      <c r="B114" s="66">
        <v>1</v>
      </c>
      <c r="C114" s="57"/>
      <c r="D114" s="57"/>
      <c r="E114" s="30" t="s">
        <v>91</v>
      </c>
    </row>
    <row r="115" spans="1:5" x14ac:dyDescent="0.3">
      <c r="A115" s="30" t="s">
        <v>115</v>
      </c>
      <c r="B115" s="31">
        <v>2010</v>
      </c>
      <c r="C115" s="57"/>
      <c r="D115" s="57"/>
      <c r="E115" s="30" t="s">
        <v>118</v>
      </c>
    </row>
    <row r="116" spans="1:5" x14ac:dyDescent="0.3">
      <c r="A116" s="30" t="s">
        <v>116</v>
      </c>
      <c r="B116" s="31">
        <v>2035</v>
      </c>
      <c r="C116" s="57"/>
      <c r="D116" s="57"/>
      <c r="E116" s="30" t="s">
        <v>119</v>
      </c>
    </row>
    <row r="117" spans="1:5" x14ac:dyDescent="0.3">
      <c r="A117" s="30" t="s">
        <v>117</v>
      </c>
      <c r="B117" s="31">
        <v>5</v>
      </c>
      <c r="C117" s="57"/>
      <c r="D117" s="57"/>
      <c r="E117" s="30" t="s">
        <v>120</v>
      </c>
    </row>
    <row r="118" spans="1:5" x14ac:dyDescent="0.3">
      <c r="A118" s="30" t="s">
        <v>103</v>
      </c>
      <c r="B118" s="31">
        <v>1990</v>
      </c>
      <c r="C118" s="57"/>
      <c r="D118" s="57"/>
      <c r="E118" s="30" t="s">
        <v>104</v>
      </c>
    </row>
    <row r="119" spans="1:5" x14ac:dyDescent="0.3">
      <c r="A119" s="30" t="s">
        <v>146</v>
      </c>
      <c r="B119" s="31">
        <v>2017</v>
      </c>
      <c r="C119" s="57"/>
      <c r="D119" s="57"/>
      <c r="E119" s="30"/>
    </row>
    <row r="120" spans="1:5" x14ac:dyDescent="0.3">
      <c r="A120" s="30" t="s">
        <v>101</v>
      </c>
      <c r="B120" s="31">
        <v>2035</v>
      </c>
      <c r="C120" s="57"/>
      <c r="D120" s="57"/>
      <c r="E120" s="30" t="s">
        <v>102</v>
      </c>
    </row>
    <row r="121" spans="1:5" x14ac:dyDescent="0.3">
      <c r="A121" s="30" t="s">
        <v>66</v>
      </c>
      <c r="B121" s="31">
        <v>2010</v>
      </c>
      <c r="C121" s="57"/>
      <c r="D121" s="57"/>
      <c r="E121" s="30" t="s">
        <v>64</v>
      </c>
    </row>
    <row r="122" spans="1:5" x14ac:dyDescent="0.3">
      <c r="A122" s="34" t="s">
        <v>43</v>
      </c>
      <c r="B122" s="35">
        <v>1000000</v>
      </c>
      <c r="C122" s="59"/>
      <c r="D122" s="59"/>
      <c r="E122" s="34" t="s">
        <v>44</v>
      </c>
    </row>
    <row r="123" spans="1:5" x14ac:dyDescent="0.3">
      <c r="A123" s="38" t="s">
        <v>45</v>
      </c>
      <c r="B123" s="76">
        <v>3</v>
      </c>
      <c r="C123" s="60"/>
      <c r="D123" s="60"/>
      <c r="E123" s="38" t="s">
        <v>46</v>
      </c>
    </row>
    <row r="124" spans="1:5" x14ac:dyDescent="0.3">
      <c r="A124" s="38" t="s">
        <v>49</v>
      </c>
      <c r="B124" s="38"/>
      <c r="C124" s="38"/>
      <c r="D124" s="38"/>
      <c r="E124" s="38"/>
    </row>
    <row r="125" spans="1:5" x14ac:dyDescent="0.3">
      <c r="A125" s="53" t="s">
        <v>65</v>
      </c>
      <c r="B125" s="54">
        <v>0.03</v>
      </c>
      <c r="C125" s="62"/>
      <c r="D125" s="62"/>
      <c r="E125" s="54" t="s">
        <v>105</v>
      </c>
    </row>
    <row r="126" spans="1:5" x14ac:dyDescent="0.3">
      <c r="A126" s="55" t="s">
        <v>68</v>
      </c>
      <c r="B126" s="55">
        <v>2.13</v>
      </c>
      <c r="C126" s="64"/>
      <c r="D126" s="64"/>
      <c r="E126" s="55" t="s">
        <v>106</v>
      </c>
    </row>
    <row r="127" spans="1:5" x14ac:dyDescent="0.3">
      <c r="A127" s="55" t="s">
        <v>74</v>
      </c>
      <c r="B127" s="55">
        <v>0</v>
      </c>
      <c r="C127" s="61"/>
      <c r="D127" s="61"/>
      <c r="E127" s="55" t="s">
        <v>110</v>
      </c>
    </row>
    <row r="128" spans="1:5" x14ac:dyDescent="0.3">
      <c r="A128" s="55" t="s">
        <v>121</v>
      </c>
      <c r="B128" s="55">
        <v>0</v>
      </c>
      <c r="C128" s="61"/>
      <c r="D128" s="61"/>
      <c r="E128" s="55"/>
    </row>
    <row r="129" spans="1:5" x14ac:dyDescent="0.3">
      <c r="A129" s="55" t="s">
        <v>130</v>
      </c>
      <c r="B129" s="55">
        <v>1</v>
      </c>
      <c r="C129" s="63"/>
      <c r="D129" s="63"/>
      <c r="E129" s="52" t="s">
        <v>109</v>
      </c>
    </row>
    <row r="130" spans="1:5" x14ac:dyDescent="0.3">
      <c r="A130" s="55" t="s">
        <v>80</v>
      </c>
      <c r="B130" s="55">
        <v>1</v>
      </c>
      <c r="C130" s="61"/>
      <c r="D130" s="61"/>
      <c r="E130" s="55"/>
    </row>
    <row r="131" spans="1:5" x14ac:dyDescent="0.3">
      <c r="A131" s="55" t="s">
        <v>71</v>
      </c>
      <c r="B131" s="55">
        <v>178.9</v>
      </c>
      <c r="C131" s="64"/>
      <c r="D131" s="64"/>
      <c r="E131" s="55" t="s">
        <v>138</v>
      </c>
    </row>
    <row r="132" spans="1:5" x14ac:dyDescent="0.3">
      <c r="A132" s="55" t="s">
        <v>75</v>
      </c>
      <c r="B132" s="55">
        <v>0</v>
      </c>
      <c r="C132" s="61"/>
      <c r="D132" s="61"/>
      <c r="E132" s="55"/>
    </row>
    <row r="133" spans="1:5" x14ac:dyDescent="0.3">
      <c r="A133" s="55" t="s">
        <v>122</v>
      </c>
      <c r="B133" s="55">
        <v>70800</v>
      </c>
      <c r="C133" s="61"/>
      <c r="D133" s="61"/>
      <c r="E133" s="55" t="s">
        <v>107</v>
      </c>
    </row>
    <row r="134" spans="1:5" x14ac:dyDescent="0.3">
      <c r="A134" s="55" t="s">
        <v>135</v>
      </c>
      <c r="B134" s="55">
        <v>3</v>
      </c>
      <c r="C134" s="63"/>
      <c r="D134" s="63"/>
      <c r="E134" s="52"/>
    </row>
    <row r="135" spans="1:5" x14ac:dyDescent="0.3">
      <c r="A135" s="55" t="s">
        <v>81</v>
      </c>
      <c r="B135" s="55">
        <v>0.80100000000000005</v>
      </c>
      <c r="C135" s="61"/>
      <c r="D135" s="61"/>
      <c r="E135" s="55" t="s">
        <v>108</v>
      </c>
    </row>
    <row r="136" spans="1:5" x14ac:dyDescent="0.3">
      <c r="A136" s="56" t="s">
        <v>69</v>
      </c>
      <c r="B136" s="52">
        <v>22.63</v>
      </c>
      <c r="C136" s="63"/>
      <c r="D136" s="63"/>
      <c r="E136" s="52"/>
    </row>
    <row r="137" spans="1:5" x14ac:dyDescent="0.3">
      <c r="A137" s="56" t="s">
        <v>76</v>
      </c>
      <c r="B137" s="52">
        <v>0</v>
      </c>
      <c r="C137" s="63"/>
      <c r="D137" s="63"/>
      <c r="E137" s="52"/>
    </row>
    <row r="138" spans="1:5" x14ac:dyDescent="0.3">
      <c r="A138" s="56" t="s">
        <v>123</v>
      </c>
      <c r="B138" s="52">
        <v>311038.5</v>
      </c>
      <c r="C138" s="63"/>
      <c r="D138" s="63"/>
      <c r="E138" s="52"/>
    </row>
    <row r="139" spans="1:5" x14ac:dyDescent="0.3">
      <c r="A139" s="55" t="s">
        <v>131</v>
      </c>
      <c r="B139" s="52">
        <v>3</v>
      </c>
      <c r="C139" s="63"/>
      <c r="D139" s="63"/>
      <c r="E139" s="52"/>
    </row>
    <row r="140" spans="1:5" x14ac:dyDescent="0.3">
      <c r="A140" s="56" t="s">
        <v>82</v>
      </c>
      <c r="B140" s="52">
        <v>1</v>
      </c>
      <c r="C140" s="63"/>
      <c r="D140" s="63"/>
      <c r="E140" s="52"/>
    </row>
    <row r="141" spans="1:5" x14ac:dyDescent="0.3">
      <c r="A141" s="56" t="s">
        <v>70</v>
      </c>
      <c r="B141" s="52">
        <v>500</v>
      </c>
      <c r="C141" s="63"/>
      <c r="D141" s="63"/>
      <c r="E141" s="52"/>
    </row>
    <row r="142" spans="1:5" x14ac:dyDescent="0.3">
      <c r="A142" s="56" t="s">
        <v>77</v>
      </c>
      <c r="B142" s="52">
        <v>0</v>
      </c>
      <c r="C142" s="63"/>
      <c r="D142" s="63"/>
      <c r="E142" s="52"/>
    </row>
    <row r="143" spans="1:5" x14ac:dyDescent="0.3">
      <c r="A143" s="56" t="s">
        <v>124</v>
      </c>
      <c r="B143" s="52">
        <v>10407</v>
      </c>
      <c r="C143" s="63"/>
      <c r="D143" s="63"/>
      <c r="E143" s="52"/>
    </row>
    <row r="144" spans="1:5" x14ac:dyDescent="0.3">
      <c r="A144" s="55" t="s">
        <v>132</v>
      </c>
      <c r="B144" s="52">
        <v>3</v>
      </c>
      <c r="C144" s="63"/>
      <c r="D144" s="63"/>
      <c r="E144" s="52"/>
    </row>
    <row r="145" spans="1:5" x14ac:dyDescent="0.3">
      <c r="A145" s="56" t="s">
        <v>83</v>
      </c>
      <c r="B145" s="52">
        <v>1</v>
      </c>
      <c r="C145" s="63"/>
      <c r="D145" s="63"/>
      <c r="E145" s="52"/>
    </row>
    <row r="146" spans="1:5" x14ac:dyDescent="0.3">
      <c r="A146" s="56" t="s">
        <v>72</v>
      </c>
      <c r="B146" s="52">
        <v>74.260000000000005</v>
      </c>
      <c r="C146" s="63"/>
      <c r="D146" s="63"/>
      <c r="E146" s="52"/>
    </row>
    <row r="147" spans="1:5" x14ac:dyDescent="0.3">
      <c r="A147" s="56" t="s">
        <v>78</v>
      </c>
      <c r="B147" s="52">
        <v>0</v>
      </c>
      <c r="C147" s="63"/>
      <c r="D147" s="63"/>
      <c r="E147" s="65"/>
    </row>
    <row r="148" spans="1:5" x14ac:dyDescent="0.3">
      <c r="A148" s="56" t="s">
        <v>125</v>
      </c>
      <c r="B148" s="52">
        <v>277254.63</v>
      </c>
      <c r="C148" s="63"/>
      <c r="D148" s="63"/>
      <c r="E148" s="65"/>
    </row>
    <row r="149" spans="1:5" x14ac:dyDescent="0.3">
      <c r="A149" s="55" t="s">
        <v>133</v>
      </c>
      <c r="B149" s="52">
        <v>3</v>
      </c>
      <c r="C149" s="63"/>
      <c r="D149" s="63"/>
      <c r="E149" s="52"/>
    </row>
    <row r="150" spans="1:5" x14ac:dyDescent="0.3">
      <c r="A150" s="56" t="s">
        <v>84</v>
      </c>
      <c r="B150" s="52">
        <v>0.9</v>
      </c>
      <c r="C150" s="63"/>
      <c r="D150" s="63"/>
      <c r="E150" s="52"/>
    </row>
    <row r="151" spans="1:5" x14ac:dyDescent="0.3">
      <c r="A151" s="56" t="s">
        <v>73</v>
      </c>
      <c r="B151" s="55">
        <v>95.73</v>
      </c>
      <c r="C151" s="61"/>
      <c r="D151" s="61"/>
      <c r="E151" s="55"/>
    </row>
    <row r="152" spans="1:5" x14ac:dyDescent="0.3">
      <c r="A152" s="56" t="s">
        <v>79</v>
      </c>
      <c r="B152" s="55">
        <v>0</v>
      </c>
      <c r="C152" s="61"/>
      <c r="D152" s="61"/>
      <c r="E152" s="55"/>
    </row>
    <row r="153" spans="1:5" x14ac:dyDescent="0.3">
      <c r="A153" s="56" t="s">
        <v>126</v>
      </c>
      <c r="B153" s="55">
        <v>567148.19999999995</v>
      </c>
      <c r="C153" s="61"/>
      <c r="D153" s="61"/>
      <c r="E153" s="55"/>
    </row>
    <row r="154" spans="1:5" x14ac:dyDescent="0.3">
      <c r="A154" s="55" t="s">
        <v>137</v>
      </c>
      <c r="B154" s="55">
        <v>3</v>
      </c>
      <c r="C154" s="61"/>
      <c r="D154" s="61"/>
      <c r="E154" s="55"/>
    </row>
    <row r="155" spans="1:5" x14ac:dyDescent="0.3">
      <c r="A155" s="56" t="s">
        <v>85</v>
      </c>
      <c r="B155" s="55">
        <v>0.9</v>
      </c>
      <c r="C155" s="61"/>
      <c r="D155" s="61"/>
      <c r="E155" s="55"/>
    </row>
    <row r="156" spans="1:5" x14ac:dyDescent="0.3">
      <c r="A156" s="56" t="s">
        <v>112</v>
      </c>
      <c r="B156" s="55">
        <v>1000</v>
      </c>
      <c r="C156" s="61"/>
      <c r="D156" s="61"/>
      <c r="E156" s="55"/>
    </row>
    <row r="157" spans="1:5" x14ac:dyDescent="0.3">
      <c r="A157" s="56" t="s">
        <v>113</v>
      </c>
      <c r="B157" s="55">
        <v>0</v>
      </c>
      <c r="C157" s="61"/>
      <c r="D157" s="61"/>
      <c r="E157" s="55"/>
    </row>
    <row r="158" spans="1:5" x14ac:dyDescent="0.3">
      <c r="A158" s="56" t="s">
        <v>127</v>
      </c>
      <c r="B158" s="55">
        <v>700000</v>
      </c>
      <c r="C158" s="61"/>
      <c r="D158" s="61"/>
      <c r="E158" s="55"/>
    </row>
    <row r="159" spans="1:5" x14ac:dyDescent="0.3">
      <c r="A159" s="55" t="s">
        <v>134</v>
      </c>
      <c r="B159" s="55">
        <v>3</v>
      </c>
      <c r="C159" s="61"/>
      <c r="D159" s="61"/>
      <c r="E159" s="55"/>
    </row>
    <row r="160" spans="1:5" x14ac:dyDescent="0.3">
      <c r="A160" s="56" t="s">
        <v>114</v>
      </c>
      <c r="B160" s="55">
        <v>0.8</v>
      </c>
      <c r="C160" s="61"/>
      <c r="D160" s="61"/>
      <c r="E160" s="55"/>
    </row>
    <row r="161" spans="1:7" s="68" customFormat="1" x14ac:dyDescent="0.3">
      <c r="A161" s="55" t="s">
        <v>154</v>
      </c>
      <c r="B161" s="69">
        <v>2927</v>
      </c>
      <c r="C161" s="72"/>
      <c r="D161" s="72"/>
      <c r="E161" s="70"/>
    </row>
    <row r="162" spans="1:7" s="68" customFormat="1" x14ac:dyDescent="0.3">
      <c r="A162" s="55" t="s">
        <v>153</v>
      </c>
      <c r="B162" s="55">
        <v>0</v>
      </c>
      <c r="C162" s="72"/>
      <c r="D162" s="72"/>
      <c r="E162" s="70"/>
    </row>
    <row r="163" spans="1:7" s="68" customFormat="1" x14ac:dyDescent="0.3">
      <c r="A163" s="55" t="s">
        <v>152</v>
      </c>
      <c r="B163" s="71">
        <v>1144061</v>
      </c>
      <c r="C163" s="72"/>
      <c r="D163" s="72"/>
      <c r="E163" s="70"/>
    </row>
    <row r="164" spans="1:7" s="68" customFormat="1" x14ac:dyDescent="0.3">
      <c r="A164" s="55" t="s">
        <v>151</v>
      </c>
      <c r="B164" s="55">
        <v>3</v>
      </c>
      <c r="C164" s="72"/>
      <c r="D164" s="72"/>
      <c r="E164" s="70"/>
    </row>
    <row r="165" spans="1:7" s="68" customFormat="1" x14ac:dyDescent="0.3">
      <c r="A165" s="55" t="s">
        <v>150</v>
      </c>
      <c r="B165" s="55">
        <v>0.90010000000000001</v>
      </c>
      <c r="C165" s="72"/>
      <c r="D165" s="72"/>
      <c r="E165" s="70"/>
    </row>
    <row r="166" spans="1:7" x14ac:dyDescent="0.3">
      <c r="A166" s="55" t="s">
        <v>159</v>
      </c>
      <c r="B166" s="55">
        <v>30.26</v>
      </c>
      <c r="C166" s="61"/>
      <c r="D166" s="61"/>
      <c r="E166" s="55"/>
      <c r="F166" s="67"/>
      <c r="G166" s="67"/>
    </row>
    <row r="167" spans="1:7" x14ac:dyDescent="0.3">
      <c r="A167" s="55" t="s">
        <v>158</v>
      </c>
      <c r="B167" s="55">
        <v>0</v>
      </c>
      <c r="C167" s="61"/>
      <c r="D167" s="61"/>
      <c r="E167" s="55"/>
      <c r="F167" s="67"/>
      <c r="G167" s="67"/>
    </row>
    <row r="168" spans="1:7" x14ac:dyDescent="0.3">
      <c r="A168" s="55" t="s">
        <v>157</v>
      </c>
      <c r="B168" s="55">
        <v>662</v>
      </c>
      <c r="C168" s="61"/>
      <c r="D168" s="61"/>
      <c r="E168" s="55"/>
      <c r="F168" s="67"/>
      <c r="G168" s="67"/>
    </row>
    <row r="169" spans="1:7" x14ac:dyDescent="0.3">
      <c r="A169" s="55" t="s">
        <v>156</v>
      </c>
      <c r="B169" s="55">
        <v>3</v>
      </c>
      <c r="C169" s="61"/>
      <c r="D169" s="61"/>
      <c r="E169" s="55"/>
      <c r="F169" s="67"/>
      <c r="G169" s="67"/>
    </row>
    <row r="170" spans="1:7" x14ac:dyDescent="0.3">
      <c r="A170" s="55" t="s">
        <v>155</v>
      </c>
      <c r="B170" s="55">
        <v>0.9</v>
      </c>
      <c r="C170" s="61"/>
      <c r="D170" s="61"/>
      <c r="E170" s="55"/>
      <c r="F170" s="67"/>
      <c r="G170" s="67"/>
    </row>
    <row r="171" spans="1:7" x14ac:dyDescent="0.3">
      <c r="A171" s="55" t="s">
        <v>169</v>
      </c>
      <c r="B171" s="55">
        <v>44.5</v>
      </c>
      <c r="C171" s="61"/>
      <c r="D171" s="61"/>
      <c r="E171" s="55"/>
      <c r="F171" s="67"/>
      <c r="G171" s="67"/>
    </row>
    <row r="172" spans="1:7" x14ac:dyDescent="0.3">
      <c r="A172" s="55" t="s">
        <v>165</v>
      </c>
      <c r="B172" s="55">
        <v>0</v>
      </c>
      <c r="C172" s="61"/>
      <c r="D172" s="61"/>
      <c r="E172" s="55"/>
      <c r="F172" s="67"/>
      <c r="G172" s="67"/>
    </row>
    <row r="173" spans="1:7" x14ac:dyDescent="0.3">
      <c r="A173" s="55" t="s">
        <v>166</v>
      </c>
      <c r="B173" s="73">
        <v>47157.570893525954</v>
      </c>
      <c r="C173" s="61"/>
      <c r="D173" s="61"/>
      <c r="E173" s="55"/>
      <c r="F173" s="67"/>
      <c r="G173" s="67"/>
    </row>
    <row r="174" spans="1:7" x14ac:dyDescent="0.3">
      <c r="A174" s="55" t="s">
        <v>167</v>
      </c>
      <c r="B174" s="55">
        <v>3</v>
      </c>
      <c r="C174" s="61"/>
      <c r="D174" s="61"/>
      <c r="E174" s="55"/>
      <c r="F174" s="67"/>
      <c r="G174" s="67"/>
    </row>
    <row r="175" spans="1:7" x14ac:dyDescent="0.3">
      <c r="A175" s="55" t="s">
        <v>168</v>
      </c>
      <c r="B175" s="55">
        <v>0.9</v>
      </c>
      <c r="C175" s="61"/>
      <c r="D175" s="61"/>
      <c r="E175" s="55"/>
      <c r="F175" s="67"/>
      <c r="G175" s="67"/>
    </row>
    <row r="176" spans="1:7" x14ac:dyDescent="0.3">
      <c r="A176" s="55" t="s">
        <v>170</v>
      </c>
      <c r="B176" s="55">
        <v>44.5</v>
      </c>
      <c r="C176" s="61"/>
      <c r="D176" s="61"/>
      <c r="E176" s="55"/>
      <c r="F176" s="67"/>
      <c r="G176" s="67"/>
    </row>
    <row r="177" spans="1:7" x14ac:dyDescent="0.3">
      <c r="A177" s="55" t="s">
        <v>171</v>
      </c>
      <c r="B177" s="55">
        <v>0</v>
      </c>
      <c r="C177" s="61"/>
      <c r="D177" s="61"/>
      <c r="E177" s="55"/>
      <c r="F177" s="67"/>
      <c r="G177" s="67"/>
    </row>
    <row r="178" spans="1:7" x14ac:dyDescent="0.3">
      <c r="A178" s="55" t="s">
        <v>172</v>
      </c>
      <c r="B178" s="73">
        <v>47157.570893525954</v>
      </c>
      <c r="C178" s="61"/>
      <c r="D178" s="61"/>
      <c r="E178" s="55"/>
      <c r="F178" s="67"/>
      <c r="G178" s="67"/>
    </row>
    <row r="179" spans="1:7" x14ac:dyDescent="0.3">
      <c r="A179" s="55" t="s">
        <v>173</v>
      </c>
      <c r="B179" s="55">
        <v>3</v>
      </c>
      <c r="C179" s="61"/>
      <c r="D179" s="61"/>
      <c r="E179" s="55"/>
      <c r="F179" s="67"/>
      <c r="G179" s="67"/>
    </row>
    <row r="180" spans="1:7" x14ac:dyDescent="0.3">
      <c r="A180" s="55" t="s">
        <v>174</v>
      </c>
      <c r="B180" s="55">
        <v>0.9</v>
      </c>
      <c r="C180" s="61"/>
      <c r="D180" s="61"/>
      <c r="E180" s="55"/>
      <c r="F180" s="67"/>
      <c r="G180" s="67"/>
    </row>
    <row r="181" spans="1:7" x14ac:dyDescent="0.3">
      <c r="A181" s="55" t="s">
        <v>175</v>
      </c>
      <c r="B181" s="55">
        <v>44.5</v>
      </c>
      <c r="C181" s="61"/>
      <c r="D181" s="61"/>
      <c r="E181" s="55"/>
      <c r="F181" s="67"/>
      <c r="G181" s="67"/>
    </row>
    <row r="182" spans="1:7" x14ac:dyDescent="0.3">
      <c r="A182" s="55" t="s">
        <v>176</v>
      </c>
      <c r="B182" s="55">
        <v>0</v>
      </c>
      <c r="C182" s="61"/>
      <c r="D182" s="61"/>
      <c r="E182" s="55"/>
      <c r="F182" s="67"/>
      <c r="G182" s="67"/>
    </row>
    <row r="183" spans="1:7" x14ac:dyDescent="0.3">
      <c r="A183" s="55" t="s">
        <v>177</v>
      </c>
      <c r="B183" s="73">
        <v>47157.570893525954</v>
      </c>
      <c r="C183" s="61"/>
      <c r="D183" s="61"/>
      <c r="E183" s="55"/>
      <c r="F183" s="67"/>
      <c r="G183" s="67"/>
    </row>
    <row r="184" spans="1:7" x14ac:dyDescent="0.3">
      <c r="A184" s="55" t="s">
        <v>178</v>
      </c>
      <c r="B184" s="55">
        <v>3</v>
      </c>
      <c r="C184" s="61"/>
      <c r="D184" s="61"/>
      <c r="E184" s="55"/>
      <c r="F184" s="67"/>
      <c r="G184" s="67"/>
    </row>
    <row r="185" spans="1:7" x14ac:dyDescent="0.3">
      <c r="A185" s="55" t="s">
        <v>179</v>
      </c>
      <c r="B185" s="55">
        <v>0.9</v>
      </c>
      <c r="C185" s="61"/>
      <c r="D185" s="61"/>
      <c r="E185" s="55"/>
      <c r="F185" s="67"/>
      <c r="G185" s="67"/>
    </row>
    <row r="186" spans="1:7" x14ac:dyDescent="0.3">
      <c r="A186" s="55" t="s">
        <v>160</v>
      </c>
      <c r="B186" s="55">
        <v>100</v>
      </c>
      <c r="C186" s="61"/>
      <c r="D186" s="61"/>
      <c r="E186" s="73"/>
      <c r="F186" s="67"/>
      <c r="G186" s="67"/>
    </row>
    <row r="187" spans="1:7" x14ac:dyDescent="0.3">
      <c r="A187" s="55" t="s">
        <v>161</v>
      </c>
      <c r="B187" s="55">
        <v>0</v>
      </c>
      <c r="C187" s="61"/>
      <c r="D187" s="61"/>
      <c r="E187" s="73"/>
      <c r="F187" s="67"/>
      <c r="G187" s="67"/>
    </row>
    <row r="188" spans="1:7" x14ac:dyDescent="0.3">
      <c r="A188" s="55" t="s">
        <v>162</v>
      </c>
      <c r="B188" s="55">
        <v>303870</v>
      </c>
      <c r="C188" s="61"/>
      <c r="D188" s="61"/>
      <c r="E188" s="55"/>
    </row>
    <row r="189" spans="1:7" x14ac:dyDescent="0.3">
      <c r="A189" s="55" t="s">
        <v>163</v>
      </c>
      <c r="B189" s="55">
        <v>3</v>
      </c>
      <c r="C189" s="61"/>
      <c r="D189" s="61"/>
      <c r="E189" s="74"/>
    </row>
    <row r="190" spans="1:7" x14ac:dyDescent="0.3">
      <c r="A190" s="55" t="s">
        <v>164</v>
      </c>
      <c r="B190" s="55">
        <v>0.9</v>
      </c>
      <c r="C190" s="61"/>
      <c r="D190" s="61"/>
      <c r="E190" s="74"/>
    </row>
    <row r="191" spans="1:7" x14ac:dyDescent="0.3">
      <c r="A191" s="55" t="s">
        <v>188</v>
      </c>
      <c r="B191" s="55">
        <v>10</v>
      </c>
      <c r="C191" s="61"/>
      <c r="D191" s="61"/>
      <c r="E191" s="74"/>
    </row>
    <row r="192" spans="1:7" x14ac:dyDescent="0.3">
      <c r="A192" s="55" t="s">
        <v>189</v>
      </c>
      <c r="B192" s="55">
        <v>0</v>
      </c>
      <c r="C192" s="61"/>
      <c r="D192" s="61"/>
      <c r="E192" s="74"/>
    </row>
    <row r="193" spans="1:5" x14ac:dyDescent="0.3">
      <c r="A193" s="55" t="s">
        <v>190</v>
      </c>
      <c r="B193" s="55">
        <v>0</v>
      </c>
      <c r="C193" s="61"/>
      <c r="D193" s="61"/>
      <c r="E193" s="74"/>
    </row>
    <row r="194" spans="1:5" x14ac:dyDescent="0.3">
      <c r="A194" s="55" t="s">
        <v>191</v>
      </c>
      <c r="B194" s="55">
        <v>0</v>
      </c>
      <c r="C194" s="61"/>
      <c r="D194" s="61"/>
      <c r="E194" s="74"/>
    </row>
    <row r="195" spans="1:5" x14ac:dyDescent="0.3">
      <c r="A195" s="55" t="s">
        <v>192</v>
      </c>
      <c r="B195" s="55">
        <v>0.9</v>
      </c>
      <c r="C195" s="61"/>
      <c r="D195" s="61"/>
      <c r="E195" s="74"/>
    </row>
    <row r="196" spans="1:5" x14ac:dyDescent="0.3">
      <c r="A196" s="55" t="s">
        <v>193</v>
      </c>
      <c r="B196" s="55">
        <v>15.12</v>
      </c>
      <c r="C196" s="61"/>
      <c r="D196" s="61"/>
      <c r="E196" s="74"/>
    </row>
    <row r="197" spans="1:5" x14ac:dyDescent="0.3">
      <c r="A197" s="55" t="s">
        <v>194</v>
      </c>
      <c r="B197" s="55">
        <v>0</v>
      </c>
      <c r="C197" s="61"/>
      <c r="D197" s="61"/>
      <c r="E197" s="74"/>
    </row>
    <row r="198" spans="1:5" x14ac:dyDescent="0.3">
      <c r="A198" s="55" t="s">
        <v>195</v>
      </c>
      <c r="B198" s="55">
        <v>662</v>
      </c>
      <c r="C198" s="61"/>
      <c r="D198" s="61"/>
      <c r="E198" s="74"/>
    </row>
    <row r="199" spans="1:5" x14ac:dyDescent="0.3">
      <c r="A199" s="55" t="s">
        <v>196</v>
      </c>
      <c r="B199" s="55">
        <v>3</v>
      </c>
      <c r="C199" s="61"/>
      <c r="D199" s="61"/>
      <c r="E199" s="74"/>
    </row>
    <row r="200" spans="1:5" x14ac:dyDescent="0.3">
      <c r="A200" s="55" t="s">
        <v>197</v>
      </c>
      <c r="B200" s="55">
        <v>1</v>
      </c>
      <c r="C200" s="61"/>
      <c r="D200" s="61"/>
      <c r="E200" s="74"/>
    </row>
    <row r="201" spans="1:5" x14ac:dyDescent="0.3">
      <c r="A201" s="55" t="s">
        <v>198</v>
      </c>
      <c r="B201" s="55">
        <v>39</v>
      </c>
      <c r="C201" s="61"/>
      <c r="D201" s="61"/>
      <c r="E201" s="74"/>
    </row>
    <row r="202" spans="1:5" x14ac:dyDescent="0.3">
      <c r="A202" s="55" t="s">
        <v>199</v>
      </c>
      <c r="B202" s="55">
        <v>0</v>
      </c>
      <c r="C202" s="61"/>
      <c r="D202" s="61"/>
      <c r="E202" s="74"/>
    </row>
    <row r="203" spans="1:5" x14ac:dyDescent="0.3">
      <c r="A203" s="55" t="s">
        <v>200</v>
      </c>
      <c r="B203" s="73">
        <v>47157.570893525954</v>
      </c>
      <c r="C203" s="61"/>
      <c r="D203" s="61"/>
      <c r="E203" s="74"/>
    </row>
    <row r="204" spans="1:5" x14ac:dyDescent="0.3">
      <c r="A204" s="55" t="s">
        <v>201</v>
      </c>
      <c r="B204" s="55">
        <v>3</v>
      </c>
      <c r="C204" s="61"/>
      <c r="D204" s="61"/>
      <c r="E204" s="74"/>
    </row>
    <row r="205" spans="1:5" x14ac:dyDescent="0.3">
      <c r="A205" s="55" t="s">
        <v>202</v>
      </c>
      <c r="B205" s="55">
        <v>0.9</v>
      </c>
      <c r="C205" s="61"/>
      <c r="D205" s="61"/>
      <c r="E205" s="74"/>
    </row>
    <row r="206" spans="1:5" x14ac:dyDescent="0.3">
      <c r="A206" s="55" t="s">
        <v>203</v>
      </c>
      <c r="B206" s="55">
        <v>20</v>
      </c>
      <c r="C206" s="61"/>
      <c r="D206" s="61"/>
      <c r="E206" s="74"/>
    </row>
    <row r="207" spans="1:5" x14ac:dyDescent="0.3">
      <c r="A207" s="55" t="s">
        <v>204</v>
      </c>
      <c r="B207" s="55">
        <v>0</v>
      </c>
      <c r="C207" s="61"/>
      <c r="D207" s="61"/>
      <c r="E207" s="74"/>
    </row>
    <row r="208" spans="1:5" x14ac:dyDescent="0.3">
      <c r="A208" s="55" t="s">
        <v>205</v>
      </c>
      <c r="B208" s="73">
        <v>70700</v>
      </c>
      <c r="C208" s="61"/>
      <c r="D208" s="61"/>
      <c r="E208" s="74"/>
    </row>
    <row r="209" spans="1:5" x14ac:dyDescent="0.3">
      <c r="A209" s="55" t="s">
        <v>206</v>
      </c>
      <c r="B209" s="55">
        <v>3</v>
      </c>
      <c r="C209" s="61"/>
      <c r="D209" s="61"/>
      <c r="E209" s="74"/>
    </row>
    <row r="210" spans="1:5" x14ac:dyDescent="0.3">
      <c r="A210" s="55" t="s">
        <v>207</v>
      </c>
      <c r="B210" s="55">
        <v>0.9</v>
      </c>
      <c r="C210" s="61"/>
      <c r="D210" s="61"/>
      <c r="E210" s="74"/>
    </row>
    <row r="211" spans="1:5" x14ac:dyDescent="0.3">
      <c r="A211" s="55" t="s">
        <v>208</v>
      </c>
      <c r="B211" s="55">
        <v>28</v>
      </c>
      <c r="C211" s="61"/>
      <c r="D211" s="61"/>
      <c r="E211" s="74"/>
    </row>
    <row r="212" spans="1:5" x14ac:dyDescent="0.3">
      <c r="A212" s="55" t="s">
        <v>209</v>
      </c>
      <c r="B212" s="55">
        <v>0</v>
      </c>
      <c r="C212" s="61"/>
      <c r="D212" s="61"/>
      <c r="E212" s="74"/>
    </row>
    <row r="213" spans="1:5" x14ac:dyDescent="0.3">
      <c r="A213" s="55" t="s">
        <v>210</v>
      </c>
      <c r="B213" s="73">
        <v>70700</v>
      </c>
      <c r="C213" s="61"/>
      <c r="D213" s="61"/>
      <c r="E213" s="74"/>
    </row>
    <row r="214" spans="1:5" x14ac:dyDescent="0.3">
      <c r="A214" s="55" t="s">
        <v>211</v>
      </c>
      <c r="B214" s="55">
        <v>3</v>
      </c>
      <c r="C214" s="61"/>
      <c r="D214" s="61"/>
      <c r="E214" s="55"/>
    </row>
    <row r="215" spans="1:5" x14ac:dyDescent="0.3">
      <c r="A215" s="55" t="s">
        <v>212</v>
      </c>
      <c r="B215" s="55">
        <v>0.8</v>
      </c>
      <c r="C215" s="61"/>
      <c r="D215" s="61"/>
      <c r="E215" s="55"/>
    </row>
    <row r="216" spans="1:5" x14ac:dyDescent="0.3">
      <c r="A216" s="55" t="s">
        <v>213</v>
      </c>
      <c r="B216" s="55">
        <v>16</v>
      </c>
      <c r="C216" s="61"/>
      <c r="D216" s="61"/>
      <c r="E216" s="55"/>
    </row>
    <row r="217" spans="1:5" x14ac:dyDescent="0.3">
      <c r="A217" s="55" t="s">
        <v>214</v>
      </c>
      <c r="B217" s="55">
        <v>0</v>
      </c>
      <c r="C217" s="61"/>
      <c r="D217" s="61"/>
      <c r="E217" s="55"/>
    </row>
    <row r="218" spans="1:5" x14ac:dyDescent="0.3">
      <c r="A218" s="55" t="s">
        <v>215</v>
      </c>
      <c r="B218" s="71">
        <v>424350</v>
      </c>
      <c r="C218" s="63"/>
      <c r="D218" s="63"/>
      <c r="E218" s="52"/>
    </row>
    <row r="219" spans="1:5" x14ac:dyDescent="0.3">
      <c r="A219" s="55" t="s">
        <v>216</v>
      </c>
      <c r="B219" s="55">
        <v>3</v>
      </c>
      <c r="C219" s="63"/>
      <c r="D219" s="63"/>
      <c r="E219" s="52"/>
    </row>
    <row r="220" spans="1:5" x14ac:dyDescent="0.3">
      <c r="A220" s="55" t="s">
        <v>217</v>
      </c>
      <c r="B220" s="55">
        <v>1</v>
      </c>
      <c r="C220" s="63"/>
      <c r="D220" s="63"/>
      <c r="E220" s="52"/>
    </row>
    <row r="221" spans="1:5" x14ac:dyDescent="0.3">
      <c r="A221" s="55" t="s">
        <v>218</v>
      </c>
      <c r="B221" s="55">
        <v>16</v>
      </c>
      <c r="C221" s="63"/>
      <c r="D221" s="63"/>
      <c r="E221" s="52"/>
    </row>
    <row r="222" spans="1:5" x14ac:dyDescent="0.3">
      <c r="A222" s="55" t="s">
        <v>219</v>
      </c>
      <c r="B222" s="55">
        <v>0</v>
      </c>
      <c r="C222" s="63"/>
      <c r="D222" s="63"/>
      <c r="E222" s="52"/>
    </row>
    <row r="223" spans="1:5" x14ac:dyDescent="0.3">
      <c r="A223" s="55" t="s">
        <v>220</v>
      </c>
      <c r="B223" s="71">
        <v>424350</v>
      </c>
      <c r="C223" s="63"/>
      <c r="D223" s="63"/>
      <c r="E223" s="52"/>
    </row>
    <row r="224" spans="1:5" x14ac:dyDescent="0.3">
      <c r="A224" s="55" t="s">
        <v>221</v>
      </c>
      <c r="B224" s="55">
        <v>3</v>
      </c>
      <c r="C224" s="63"/>
      <c r="D224" s="63"/>
      <c r="E224" s="52"/>
    </row>
    <row r="225" spans="1:5" x14ac:dyDescent="0.3">
      <c r="A225" s="55" t="s">
        <v>222</v>
      </c>
      <c r="B225" s="55">
        <v>1</v>
      </c>
      <c r="C225" s="63"/>
      <c r="D225" s="63"/>
      <c r="E225" s="52"/>
    </row>
    <row r="226" spans="1:5" x14ac:dyDescent="0.3">
      <c r="A226" s="55" t="s">
        <v>223</v>
      </c>
      <c r="B226" s="55">
        <v>16</v>
      </c>
      <c r="C226" s="63"/>
      <c r="D226" s="63"/>
      <c r="E226" s="52"/>
    </row>
    <row r="227" spans="1:5" x14ac:dyDescent="0.3">
      <c r="A227" s="55" t="s">
        <v>224</v>
      </c>
      <c r="B227" s="55">
        <v>0</v>
      </c>
      <c r="C227" s="63"/>
      <c r="D227" s="63"/>
      <c r="E227" s="52"/>
    </row>
    <row r="228" spans="1:5" x14ac:dyDescent="0.3">
      <c r="A228" s="55" t="s">
        <v>225</v>
      </c>
      <c r="B228" s="71">
        <v>424350</v>
      </c>
      <c r="C228" s="63"/>
      <c r="D228" s="63"/>
      <c r="E228" s="52"/>
    </row>
    <row r="229" spans="1:5" x14ac:dyDescent="0.3">
      <c r="A229" s="55" t="s">
        <v>226</v>
      </c>
      <c r="B229" s="55">
        <v>3</v>
      </c>
      <c r="C229" s="63"/>
      <c r="D229" s="63"/>
      <c r="E229" s="52"/>
    </row>
    <row r="230" spans="1:5" x14ac:dyDescent="0.3">
      <c r="A230" s="55" t="s">
        <v>227</v>
      </c>
      <c r="B230" s="55">
        <v>1</v>
      </c>
      <c r="C230" s="63"/>
      <c r="D230" s="63"/>
      <c r="E230" s="52"/>
    </row>
    <row r="231" spans="1:5" x14ac:dyDescent="0.3">
      <c r="A231" s="55" t="s">
        <v>234</v>
      </c>
      <c r="B231" s="55">
        <v>10</v>
      </c>
      <c r="C231" s="63"/>
      <c r="D231" s="63"/>
      <c r="E231" s="52" t="s">
        <v>239</v>
      </c>
    </row>
    <row r="232" spans="1:5" x14ac:dyDescent="0.3">
      <c r="A232" s="55" t="s">
        <v>235</v>
      </c>
      <c r="B232" s="55">
        <v>0</v>
      </c>
      <c r="C232" s="63"/>
      <c r="D232" s="63"/>
      <c r="E232" s="52" t="s">
        <v>239</v>
      </c>
    </row>
    <row r="233" spans="1:5" x14ac:dyDescent="0.3">
      <c r="A233" s="55" t="s">
        <v>236</v>
      </c>
      <c r="B233" s="55">
        <v>10000</v>
      </c>
      <c r="C233" s="63"/>
      <c r="D233" s="63"/>
      <c r="E233" s="52" t="s">
        <v>239</v>
      </c>
    </row>
    <row r="234" spans="1:5" x14ac:dyDescent="0.3">
      <c r="A234" s="55" t="s">
        <v>237</v>
      </c>
      <c r="B234" s="55">
        <v>3</v>
      </c>
      <c r="C234" s="63"/>
      <c r="D234" s="63"/>
      <c r="E234" s="52" t="s">
        <v>239</v>
      </c>
    </row>
    <row r="235" spans="1:5" x14ac:dyDescent="0.3">
      <c r="A235" s="55" t="s">
        <v>238</v>
      </c>
      <c r="B235" s="55">
        <v>1</v>
      </c>
      <c r="C235" s="63"/>
      <c r="D235" s="63"/>
      <c r="E235" s="52" t="s">
        <v>239</v>
      </c>
    </row>
    <row r="236" spans="1:5" x14ac:dyDescent="0.3">
      <c r="A236" s="55" t="s">
        <v>240</v>
      </c>
      <c r="B236" s="55">
        <f>10*26</f>
        <v>260</v>
      </c>
      <c r="C236" s="63"/>
      <c r="D236" s="63"/>
      <c r="E236" s="52" t="s">
        <v>239</v>
      </c>
    </row>
    <row r="237" spans="1:5" x14ac:dyDescent="0.3">
      <c r="A237" s="55" t="s">
        <v>241</v>
      </c>
      <c r="B237" s="55">
        <v>0</v>
      </c>
      <c r="C237" s="63"/>
      <c r="D237" s="63"/>
      <c r="E237" s="52" t="s">
        <v>239</v>
      </c>
    </row>
    <row r="238" spans="1:5" x14ac:dyDescent="0.3">
      <c r="A238" s="55" t="s">
        <v>242</v>
      </c>
      <c r="B238" s="55">
        <v>0</v>
      </c>
      <c r="C238" s="63"/>
      <c r="D238" s="63"/>
      <c r="E238" s="52" t="s">
        <v>239</v>
      </c>
    </row>
    <row r="239" spans="1:5" x14ac:dyDescent="0.3">
      <c r="A239" s="55" t="s">
        <v>243</v>
      </c>
      <c r="B239" s="55">
        <v>3</v>
      </c>
      <c r="C239" s="63"/>
      <c r="D239" s="63"/>
      <c r="E239" s="52" t="s">
        <v>239</v>
      </c>
    </row>
    <row r="240" spans="1:5" x14ac:dyDescent="0.3">
      <c r="A240" s="55" t="s">
        <v>244</v>
      </c>
      <c r="B240" s="55">
        <v>1</v>
      </c>
      <c r="C240" s="63"/>
      <c r="D240" s="63"/>
      <c r="E240" s="52" t="s">
        <v>239</v>
      </c>
    </row>
    <row r="241" spans="1:5" x14ac:dyDescent="0.3">
      <c r="A241" s="55" t="s">
        <v>245</v>
      </c>
      <c r="B241" s="55">
        <f>10*52*2</f>
        <v>1040</v>
      </c>
      <c r="C241" s="63"/>
      <c r="D241" s="63"/>
      <c r="E241" s="52" t="s">
        <v>239</v>
      </c>
    </row>
    <row r="242" spans="1:5" x14ac:dyDescent="0.3">
      <c r="A242" s="55" t="s">
        <v>246</v>
      </c>
      <c r="B242" s="55">
        <v>0</v>
      </c>
      <c r="C242" s="63"/>
      <c r="D242" s="63"/>
      <c r="E242" s="52" t="s">
        <v>239</v>
      </c>
    </row>
    <row r="243" spans="1:5" x14ac:dyDescent="0.3">
      <c r="A243" s="55" t="s">
        <v>247</v>
      </c>
      <c r="B243" s="55">
        <v>0</v>
      </c>
      <c r="C243" s="63"/>
      <c r="D243" s="63"/>
      <c r="E243" s="52" t="s">
        <v>239</v>
      </c>
    </row>
    <row r="244" spans="1:5" x14ac:dyDescent="0.3">
      <c r="A244" s="55" t="s">
        <v>248</v>
      </c>
      <c r="B244" s="55">
        <v>3</v>
      </c>
      <c r="C244" s="63"/>
      <c r="D244" s="63"/>
      <c r="E244" s="52" t="s">
        <v>239</v>
      </c>
    </row>
    <row r="245" spans="1:5" x14ac:dyDescent="0.3">
      <c r="A245" s="55" t="s">
        <v>249</v>
      </c>
      <c r="B245" s="55">
        <v>1</v>
      </c>
      <c r="C245" s="63"/>
      <c r="D245" s="63"/>
      <c r="E245" s="52" t="s">
        <v>239</v>
      </c>
    </row>
    <row r="246" spans="1:5" x14ac:dyDescent="0.3">
      <c r="A246" s="55" t="s">
        <v>250</v>
      </c>
      <c r="B246" s="55">
        <v>24</v>
      </c>
      <c r="C246" s="63"/>
      <c r="D246" s="63"/>
      <c r="E246" s="52"/>
    </row>
    <row r="247" spans="1:5" x14ac:dyDescent="0.3">
      <c r="A247" s="55" t="s">
        <v>251</v>
      </c>
      <c r="B247" s="55">
        <v>0</v>
      </c>
      <c r="C247" s="63"/>
      <c r="D247" s="63"/>
      <c r="E247" s="52"/>
    </row>
    <row r="248" spans="1:5" x14ac:dyDescent="0.3">
      <c r="A248" s="55" t="s">
        <v>252</v>
      </c>
      <c r="B248" s="55">
        <v>0</v>
      </c>
      <c r="C248" s="63"/>
      <c r="D248" s="63"/>
      <c r="E248" s="52"/>
    </row>
    <row r="249" spans="1:5" x14ac:dyDescent="0.3">
      <c r="A249" s="55" t="s">
        <v>253</v>
      </c>
      <c r="B249" s="55">
        <v>3</v>
      </c>
      <c r="C249" s="63"/>
      <c r="D249" s="63"/>
      <c r="E249" s="52"/>
    </row>
    <row r="250" spans="1:5" x14ac:dyDescent="0.3">
      <c r="A250" s="55" t="s">
        <v>254</v>
      </c>
      <c r="B250" s="55">
        <v>0.90010000000000001</v>
      </c>
      <c r="C250" s="63"/>
      <c r="D250" s="63"/>
      <c r="E250" s="52"/>
    </row>
    <row r="251" spans="1:5" x14ac:dyDescent="0.3">
      <c r="A251" s="78" t="s">
        <v>293</v>
      </c>
      <c r="B251" s="78">
        <v>1000</v>
      </c>
      <c r="C251" s="79"/>
      <c r="D251" s="79"/>
      <c r="E251" s="77"/>
    </row>
    <row r="252" spans="1:5" x14ac:dyDescent="0.3">
      <c r="A252" s="78" t="s">
        <v>294</v>
      </c>
      <c r="B252" s="78">
        <v>0</v>
      </c>
      <c r="C252" s="79"/>
      <c r="D252" s="79"/>
      <c r="E252" s="77"/>
    </row>
    <row r="253" spans="1:5" x14ac:dyDescent="0.3">
      <c r="A253" s="78" t="s">
        <v>295</v>
      </c>
      <c r="B253" s="78">
        <v>0</v>
      </c>
      <c r="C253" s="79"/>
      <c r="D253" s="79"/>
      <c r="E253" s="77"/>
    </row>
    <row r="254" spans="1:5" x14ac:dyDescent="0.3">
      <c r="A254" s="78" t="s">
        <v>296</v>
      </c>
      <c r="B254" s="78">
        <v>3</v>
      </c>
      <c r="C254" s="79"/>
      <c r="D254" s="79"/>
      <c r="E254" s="77"/>
    </row>
    <row r="255" spans="1:5" x14ac:dyDescent="0.3">
      <c r="A255" s="78" t="s">
        <v>297</v>
      </c>
      <c r="B255" s="78">
        <v>1</v>
      </c>
      <c r="C255" s="79"/>
      <c r="D255" s="79"/>
      <c r="E255" s="77"/>
    </row>
    <row r="256" spans="1:5" x14ac:dyDescent="0.3">
      <c r="A256" s="78" t="s">
        <v>298</v>
      </c>
      <c r="B256" s="78">
        <v>1000</v>
      </c>
      <c r="C256" s="79"/>
      <c r="D256" s="79"/>
      <c r="E256" s="77"/>
    </row>
    <row r="257" spans="1:5" x14ac:dyDescent="0.3">
      <c r="A257" s="78" t="s">
        <v>299</v>
      </c>
      <c r="B257" s="78">
        <v>0</v>
      </c>
      <c r="C257" s="79"/>
      <c r="D257" s="79"/>
      <c r="E257" s="77"/>
    </row>
    <row r="258" spans="1:5" x14ac:dyDescent="0.3">
      <c r="A258" s="78" t="s">
        <v>300</v>
      </c>
      <c r="B258" s="78">
        <v>0</v>
      </c>
      <c r="C258" s="79"/>
      <c r="D258" s="79"/>
      <c r="E258" s="77"/>
    </row>
    <row r="259" spans="1:5" x14ac:dyDescent="0.3">
      <c r="A259" s="78" t="s">
        <v>301</v>
      </c>
      <c r="B259" s="78">
        <v>3</v>
      </c>
      <c r="C259" s="79"/>
      <c r="D259" s="79"/>
      <c r="E259" s="77"/>
    </row>
    <row r="260" spans="1:5" x14ac:dyDescent="0.3">
      <c r="A260" s="78" t="s">
        <v>302</v>
      </c>
      <c r="B260" s="78">
        <v>1</v>
      </c>
      <c r="C260" s="79"/>
      <c r="D260" s="79"/>
      <c r="E260" s="77"/>
    </row>
    <row r="261" spans="1:5" x14ac:dyDescent="0.3">
      <c r="A261" s="78"/>
      <c r="B261" s="78"/>
      <c r="C261" s="79"/>
      <c r="D261" s="79"/>
      <c r="E261" s="77"/>
    </row>
    <row r="262" spans="1:5" x14ac:dyDescent="0.3">
      <c r="A262" s="78"/>
      <c r="B262" s="78"/>
      <c r="C262" s="79"/>
      <c r="D262" s="79"/>
      <c r="E262" s="77"/>
    </row>
    <row r="263" spans="1:5" x14ac:dyDescent="0.3">
      <c r="A263" s="78"/>
      <c r="B263" s="78"/>
      <c r="C263" s="79"/>
      <c r="D263" s="79"/>
      <c r="E263" s="77"/>
    </row>
  </sheetData>
  <dataValidations count="2">
    <dataValidation type="whole" allowBlank="1" showInputMessage="1" showErrorMessage="1" sqref="B122:D123">
      <formula1>0</formula1>
      <formula2>10000000000</formula2>
    </dataValidation>
    <dataValidation type="decimal" allowBlank="1" showInputMessage="1" showErrorMessage="1" sqref="B101:D121">
      <formula1>-10000</formula1>
      <formula2>10000</formula2>
    </dataValidation>
  </dataValidations>
  <pageMargins left="0.7" right="0.7" top="0.75" bottom="0.75" header="0.3" footer="0.3"/>
  <pageSetup paperSize="9" orientation="portrait" r:id="rId1"/>
  <ignoredErrors>
    <ignoredError sqref="B34:B35 B14 B23 B29:B31 B32:B33 B12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AA38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5" sqref="A15"/>
    </sheetView>
  </sheetViews>
  <sheetFormatPr defaultColWidth="9.109375" defaultRowHeight="14.4" x14ac:dyDescent="0.3"/>
  <cols>
    <col min="1" max="1" width="56" style="18" bestFit="1" customWidth="1"/>
    <col min="2" max="2" width="11" style="2" bestFit="1" customWidth="1"/>
    <col min="3" max="3" width="11" style="2" customWidth="1"/>
    <col min="4" max="5" width="7.44140625" style="1" customWidth="1"/>
    <col min="6" max="6" width="10" style="1" bestFit="1" customWidth="1"/>
    <col min="7" max="7" width="7" style="1" customWidth="1"/>
    <col min="8" max="9" width="7.5546875" style="1" bestFit="1" customWidth="1"/>
    <col min="10" max="10" width="7.44140625" style="1" customWidth="1"/>
    <col min="11" max="11" width="7.5546875" style="1" bestFit="1" customWidth="1"/>
    <col min="12" max="12" width="7.6640625" style="1" customWidth="1"/>
    <col min="13" max="13" width="7.33203125" style="1" customWidth="1"/>
    <col min="14" max="14" width="7.5546875" style="1" bestFit="1" customWidth="1"/>
    <col min="15" max="16" width="7.44140625" style="1" customWidth="1"/>
    <col min="17" max="17" width="7.44140625" style="1" bestFit="1" customWidth="1"/>
    <col min="18" max="18" width="7.109375" style="1" customWidth="1"/>
    <col min="19" max="20" width="10.109375" style="1" bestFit="1" customWidth="1"/>
    <col min="21" max="21" width="7.5546875" style="1" bestFit="1" customWidth="1"/>
    <col min="22" max="22" width="10.109375" style="1" bestFit="1" customWidth="1"/>
    <col min="23" max="23" width="8" style="1" customWidth="1"/>
    <col min="24" max="24" width="10.109375" style="1" bestFit="1" customWidth="1"/>
    <col min="25" max="26" width="8.6640625" style="1" bestFit="1" customWidth="1"/>
    <col min="27" max="27" width="7.88671875" style="1" customWidth="1"/>
    <col min="28" max="16384" width="9.109375" style="1"/>
  </cols>
  <sheetData>
    <row r="1" spans="1:27" s="5" customFormat="1" ht="15" x14ac:dyDescent="0.3">
      <c r="A1" s="3" t="s">
        <v>3</v>
      </c>
      <c r="B1" s="4" t="s">
        <v>2</v>
      </c>
      <c r="C1" s="4" t="s">
        <v>5</v>
      </c>
      <c r="D1" s="5">
        <v>1920</v>
      </c>
      <c r="E1" s="5">
        <v>1927</v>
      </c>
      <c r="F1" s="5">
        <v>1930</v>
      </c>
      <c r="G1" s="5">
        <v>1940</v>
      </c>
      <c r="H1" s="5">
        <v>1950</v>
      </c>
      <c r="I1" s="5">
        <v>1955</v>
      </c>
      <c r="J1" s="5">
        <v>1960</v>
      </c>
      <c r="K1" s="5">
        <v>1965</v>
      </c>
      <c r="L1" s="5">
        <v>1975</v>
      </c>
      <c r="M1" s="5">
        <v>1980</v>
      </c>
      <c r="N1" s="5">
        <v>1982</v>
      </c>
      <c r="O1" s="5">
        <v>1985</v>
      </c>
      <c r="P1" s="5">
        <v>1986</v>
      </c>
      <c r="Q1" s="5">
        <v>1987</v>
      </c>
      <c r="R1" s="5">
        <v>1988</v>
      </c>
      <c r="S1" s="5">
        <v>1990</v>
      </c>
      <c r="T1" s="5">
        <v>1993</v>
      </c>
      <c r="U1" s="5">
        <v>1995</v>
      </c>
      <c r="V1" s="5">
        <v>2000</v>
      </c>
      <c r="W1" s="5">
        <v>2001</v>
      </c>
      <c r="X1" s="5">
        <v>2010</v>
      </c>
      <c r="Y1" s="5">
        <v>2012</v>
      </c>
      <c r="Z1" s="5">
        <v>2013</v>
      </c>
      <c r="AA1" s="5">
        <v>2014</v>
      </c>
    </row>
    <row r="2" spans="1:27" s="41" customFormat="1" ht="15" x14ac:dyDescent="0.3">
      <c r="A2" s="39" t="s">
        <v>273</v>
      </c>
      <c r="B2" s="40" t="s">
        <v>0</v>
      </c>
      <c r="C2" s="40"/>
      <c r="D2" s="45"/>
      <c r="E2" s="45">
        <v>0</v>
      </c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</row>
    <row r="3" spans="1:27" s="21" customFormat="1" ht="15" x14ac:dyDescent="0.3">
      <c r="A3" s="19" t="s">
        <v>92</v>
      </c>
      <c r="B3" s="20" t="s">
        <v>0</v>
      </c>
      <c r="C3" s="20"/>
      <c r="D3" s="46"/>
      <c r="E3" s="46"/>
      <c r="F3" s="46"/>
      <c r="G3" s="46"/>
      <c r="H3" s="46">
        <v>0</v>
      </c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  <c r="AA3" s="46"/>
    </row>
    <row r="4" spans="1:27" s="7" customFormat="1" ht="15" x14ac:dyDescent="0.3">
      <c r="A4" s="14" t="s">
        <v>93</v>
      </c>
      <c r="B4" s="6" t="s">
        <v>1</v>
      </c>
      <c r="C4" s="6"/>
      <c r="D4" s="47"/>
      <c r="E4" s="47"/>
      <c r="F4" s="47">
        <v>70</v>
      </c>
      <c r="G4" s="47"/>
      <c r="H4" s="47"/>
      <c r="I4" s="47"/>
      <c r="J4" s="47">
        <v>80</v>
      </c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</row>
    <row r="5" spans="1:27" s="9" customFormat="1" ht="15" x14ac:dyDescent="0.3">
      <c r="A5" s="15" t="s">
        <v>94</v>
      </c>
      <c r="B5" s="8" t="s">
        <v>1</v>
      </c>
      <c r="C5" s="8"/>
      <c r="D5" s="48"/>
      <c r="E5" s="48"/>
      <c r="F5" s="48"/>
      <c r="G5" s="48"/>
      <c r="H5" s="48"/>
      <c r="I5" s="48"/>
      <c r="J5" s="48"/>
      <c r="K5" s="48"/>
      <c r="L5" s="48"/>
      <c r="M5" s="48">
        <v>30</v>
      </c>
      <c r="N5" s="48"/>
      <c r="O5" s="48"/>
      <c r="P5" s="48"/>
      <c r="Q5" s="48"/>
      <c r="R5" s="48"/>
      <c r="S5" s="48"/>
      <c r="T5" s="48"/>
      <c r="U5" s="48"/>
      <c r="V5" s="48">
        <v>50</v>
      </c>
      <c r="W5" s="48"/>
      <c r="X5" s="48"/>
      <c r="Y5" s="48"/>
      <c r="Z5" s="48"/>
      <c r="AA5" s="48"/>
    </row>
    <row r="6" spans="1:27" s="9" customFormat="1" ht="15" x14ac:dyDescent="0.3">
      <c r="A6" s="15" t="s">
        <v>95</v>
      </c>
      <c r="B6" s="8" t="s">
        <v>1</v>
      </c>
      <c r="C6" s="8"/>
      <c r="D6" s="48"/>
      <c r="E6" s="48"/>
      <c r="F6" s="48"/>
      <c r="G6" s="48"/>
      <c r="H6" s="48"/>
      <c r="I6" s="48"/>
      <c r="J6" s="48"/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8">
        <v>50</v>
      </c>
      <c r="W6" s="48"/>
      <c r="X6" s="48"/>
      <c r="Y6" s="48"/>
      <c r="Z6" s="48"/>
      <c r="AA6" s="48"/>
    </row>
    <row r="7" spans="1:27" s="11" customFormat="1" ht="15" x14ac:dyDescent="0.3">
      <c r="A7" s="16" t="s">
        <v>329</v>
      </c>
      <c r="B7" s="10" t="s">
        <v>0</v>
      </c>
      <c r="C7" s="10"/>
      <c r="D7" s="49"/>
      <c r="E7" s="49"/>
      <c r="F7" s="49"/>
      <c r="G7" s="49"/>
      <c r="H7" s="49"/>
      <c r="I7" s="49"/>
      <c r="J7" s="49"/>
      <c r="K7" s="49"/>
      <c r="L7" s="49"/>
      <c r="M7" s="49">
        <v>40</v>
      </c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  <c r="AA7" s="49"/>
    </row>
    <row r="8" spans="1:27" s="11" customFormat="1" ht="15" x14ac:dyDescent="0.3">
      <c r="A8" s="16" t="s">
        <v>330</v>
      </c>
      <c r="B8" s="10" t="s">
        <v>0</v>
      </c>
      <c r="C8" s="10"/>
      <c r="D8" s="49"/>
      <c r="E8" s="49"/>
      <c r="F8" s="49"/>
      <c r="G8" s="49"/>
      <c r="H8" s="49"/>
      <c r="I8" s="49"/>
      <c r="J8" s="49"/>
      <c r="K8" s="49"/>
      <c r="L8" s="49"/>
      <c r="M8" s="49">
        <v>10</v>
      </c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  <c r="AA8" s="49"/>
    </row>
    <row r="9" spans="1:27" s="11" customFormat="1" ht="15" x14ac:dyDescent="0.3">
      <c r="A9" s="16" t="s">
        <v>331</v>
      </c>
      <c r="B9" s="10" t="s">
        <v>0</v>
      </c>
      <c r="C9" s="10"/>
      <c r="D9" s="49"/>
      <c r="E9" s="49"/>
      <c r="F9" s="49"/>
      <c r="G9" s="49"/>
      <c r="H9" s="49"/>
      <c r="I9" s="49"/>
      <c r="J9" s="49"/>
      <c r="K9" s="49"/>
      <c r="L9" s="49"/>
      <c r="M9" s="49">
        <v>40</v>
      </c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  <c r="AA9" s="49"/>
    </row>
    <row r="10" spans="1:27" s="11" customFormat="1" ht="15" x14ac:dyDescent="0.3">
      <c r="A10" s="16" t="s">
        <v>332</v>
      </c>
      <c r="B10" s="10" t="s">
        <v>0</v>
      </c>
      <c r="C10" s="10"/>
      <c r="D10" s="49"/>
      <c r="E10" s="49"/>
      <c r="F10" s="49"/>
      <c r="G10" s="49"/>
      <c r="H10" s="49"/>
      <c r="I10" s="49"/>
      <c r="J10" s="49"/>
      <c r="K10" s="49"/>
      <c r="L10" s="49"/>
      <c r="M10" s="49">
        <v>10</v>
      </c>
      <c r="N10" s="49"/>
      <c r="O10" s="49"/>
      <c r="P10" s="49">
        <v>8</v>
      </c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49"/>
    </row>
    <row r="11" spans="1:27" s="11" customFormat="1" ht="15" x14ac:dyDescent="0.3">
      <c r="A11" s="16" t="s">
        <v>333</v>
      </c>
      <c r="B11" s="10" t="s">
        <v>0</v>
      </c>
      <c r="C11" s="10"/>
      <c r="D11" s="49"/>
      <c r="E11" s="49"/>
      <c r="F11" s="49"/>
      <c r="G11" s="49"/>
      <c r="H11" s="49"/>
      <c r="I11" s="49"/>
      <c r="J11" s="49"/>
      <c r="K11" s="49"/>
      <c r="L11" s="49"/>
      <c r="M11" s="49">
        <v>30</v>
      </c>
      <c r="N11" s="49"/>
      <c r="O11" s="49"/>
      <c r="P11" s="49"/>
      <c r="Q11" s="49"/>
      <c r="R11" s="49"/>
      <c r="S11" s="49">
        <v>40</v>
      </c>
      <c r="T11" s="49"/>
      <c r="U11" s="49"/>
      <c r="V11" s="49"/>
      <c r="W11" s="49"/>
      <c r="X11" s="49"/>
      <c r="Y11" s="49"/>
      <c r="Z11" s="49"/>
      <c r="AA11" s="49"/>
    </row>
    <row r="12" spans="1:27" s="11" customFormat="1" ht="15" x14ac:dyDescent="0.3">
      <c r="A12" s="16" t="s">
        <v>334</v>
      </c>
      <c r="B12" s="10" t="s">
        <v>0</v>
      </c>
      <c r="C12" s="10"/>
      <c r="D12" s="49"/>
      <c r="E12" s="49"/>
      <c r="F12" s="49"/>
      <c r="G12" s="49"/>
      <c r="H12" s="49"/>
      <c r="I12" s="49"/>
      <c r="J12" s="49"/>
      <c r="K12" s="49"/>
      <c r="L12" s="49"/>
      <c r="M12" s="49">
        <v>10</v>
      </c>
      <c r="N12" s="49"/>
      <c r="O12" s="49"/>
      <c r="P12" s="49">
        <v>8</v>
      </c>
      <c r="Q12" s="49"/>
      <c r="R12" s="49"/>
      <c r="S12" s="49">
        <v>8</v>
      </c>
      <c r="T12" s="49"/>
      <c r="U12" s="49"/>
      <c r="V12" s="49"/>
      <c r="W12" s="49"/>
      <c r="X12" s="49"/>
      <c r="Y12" s="49"/>
      <c r="Z12" s="49"/>
      <c r="AA12" s="49"/>
    </row>
    <row r="13" spans="1:27" s="11" customFormat="1" ht="15" x14ac:dyDescent="0.3">
      <c r="A13" s="16" t="s">
        <v>304</v>
      </c>
      <c r="B13" s="10" t="s">
        <v>0</v>
      </c>
      <c r="C13" s="10"/>
      <c r="D13" s="49"/>
      <c r="E13" s="49"/>
      <c r="F13" s="49"/>
      <c r="G13" s="49"/>
      <c r="H13" s="49"/>
      <c r="I13" s="49"/>
      <c r="J13" s="49"/>
      <c r="K13" s="49"/>
      <c r="L13" s="49"/>
      <c r="M13" s="49">
        <v>40</v>
      </c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  <c r="AA13" s="49"/>
    </row>
    <row r="14" spans="1:27" s="11" customFormat="1" ht="15" x14ac:dyDescent="0.3">
      <c r="A14" s="16" t="s">
        <v>305</v>
      </c>
      <c r="B14" s="10" t="s">
        <v>0</v>
      </c>
      <c r="C14" s="10"/>
      <c r="D14" s="49"/>
      <c r="E14" s="49"/>
      <c r="F14" s="49"/>
      <c r="G14" s="49"/>
      <c r="H14" s="49"/>
      <c r="I14" s="49"/>
      <c r="J14" s="49"/>
      <c r="K14" s="49"/>
      <c r="L14" s="49"/>
      <c r="M14" s="49">
        <v>10</v>
      </c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</row>
    <row r="15" spans="1:27" s="11" customFormat="1" ht="15" x14ac:dyDescent="0.3">
      <c r="A15" s="16" t="s">
        <v>306</v>
      </c>
      <c r="B15" s="10" t="s">
        <v>0</v>
      </c>
      <c r="C15" s="10"/>
      <c r="D15" s="49"/>
      <c r="E15" s="49"/>
      <c r="F15" s="49"/>
      <c r="G15" s="49"/>
      <c r="H15" s="49"/>
      <c r="I15" s="49"/>
      <c r="J15" s="49"/>
      <c r="K15" s="49"/>
      <c r="L15" s="49"/>
      <c r="M15" s="49">
        <v>40</v>
      </c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  <c r="AA15" s="49"/>
    </row>
    <row r="16" spans="1:27" s="11" customFormat="1" ht="15" x14ac:dyDescent="0.3">
      <c r="A16" s="16" t="s">
        <v>307</v>
      </c>
      <c r="B16" s="10" t="s">
        <v>0</v>
      </c>
      <c r="C16" s="10"/>
      <c r="D16" s="49"/>
      <c r="E16" s="49"/>
      <c r="F16" s="49"/>
      <c r="G16" s="49"/>
      <c r="H16" s="49"/>
      <c r="I16" s="49"/>
      <c r="J16" s="49"/>
      <c r="K16" s="49"/>
      <c r="L16" s="49"/>
      <c r="M16" s="49">
        <v>10</v>
      </c>
      <c r="N16" s="49"/>
      <c r="O16" s="49"/>
      <c r="P16" s="49">
        <v>8</v>
      </c>
      <c r="Q16" s="49"/>
      <c r="R16" s="49"/>
      <c r="S16" s="49"/>
      <c r="T16" s="49"/>
      <c r="U16" s="49"/>
      <c r="V16" s="49"/>
      <c r="W16" s="49"/>
      <c r="X16" s="49"/>
      <c r="Y16" s="49"/>
      <c r="Z16" s="49"/>
      <c r="AA16" s="49"/>
    </row>
    <row r="17" spans="1:27" s="11" customFormat="1" ht="15" x14ac:dyDescent="0.3">
      <c r="A17" s="16" t="s">
        <v>308</v>
      </c>
      <c r="B17" s="10" t="s">
        <v>0</v>
      </c>
      <c r="C17" s="10"/>
      <c r="D17" s="49"/>
      <c r="E17" s="49"/>
      <c r="F17" s="49"/>
      <c r="G17" s="49"/>
      <c r="H17" s="49"/>
      <c r="I17" s="49"/>
      <c r="J17" s="49"/>
      <c r="K17" s="49"/>
      <c r="L17" s="49"/>
      <c r="M17" s="49">
        <v>40</v>
      </c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</row>
    <row r="18" spans="1:27" s="11" customFormat="1" ht="15" x14ac:dyDescent="0.3">
      <c r="A18" s="16" t="s">
        <v>309</v>
      </c>
      <c r="B18" s="10" t="s">
        <v>0</v>
      </c>
      <c r="C18" s="10"/>
      <c r="D18" s="49"/>
      <c r="E18" s="49"/>
      <c r="F18" s="49"/>
      <c r="G18" s="49"/>
      <c r="H18" s="49"/>
      <c r="I18" s="49"/>
      <c r="J18" s="49"/>
      <c r="K18" s="49"/>
      <c r="L18" s="49"/>
      <c r="M18" s="49">
        <v>10</v>
      </c>
      <c r="N18" s="49"/>
      <c r="O18" s="49"/>
      <c r="P18" s="49">
        <v>8</v>
      </c>
      <c r="Q18" s="49"/>
      <c r="R18" s="49"/>
      <c r="S18" s="49"/>
      <c r="T18" s="49"/>
      <c r="U18" s="49"/>
      <c r="V18" s="49"/>
      <c r="W18" s="49"/>
      <c r="X18" s="49"/>
      <c r="Y18" s="49"/>
      <c r="Z18" s="49"/>
      <c r="AA18" s="49"/>
    </row>
    <row r="19" spans="1:27" s="44" customFormat="1" ht="15" x14ac:dyDescent="0.3">
      <c r="A19" s="42" t="s">
        <v>310</v>
      </c>
      <c r="B19" s="43" t="s">
        <v>0</v>
      </c>
      <c r="C19" s="43"/>
      <c r="D19" s="50"/>
      <c r="E19" s="50"/>
      <c r="F19" s="50"/>
      <c r="G19" s="50"/>
      <c r="H19" s="50"/>
      <c r="I19" s="50">
        <v>0</v>
      </c>
      <c r="J19" s="50"/>
      <c r="K19" s="50"/>
      <c r="L19" s="50"/>
      <c r="M19" s="50">
        <v>15</v>
      </c>
      <c r="N19" s="50"/>
      <c r="O19" s="50"/>
      <c r="P19" s="50">
        <v>30</v>
      </c>
      <c r="Q19" s="50"/>
      <c r="R19" s="50"/>
      <c r="S19" s="50"/>
      <c r="T19" s="50"/>
      <c r="U19" s="50"/>
      <c r="V19" s="50"/>
      <c r="W19" s="50"/>
      <c r="X19" s="50"/>
      <c r="Y19" s="50"/>
      <c r="Z19" s="50"/>
      <c r="AA19" s="50"/>
    </row>
    <row r="20" spans="1:27" s="44" customFormat="1" ht="15" x14ac:dyDescent="0.3">
      <c r="A20" s="42" t="s">
        <v>311</v>
      </c>
      <c r="B20" s="43" t="s">
        <v>0</v>
      </c>
      <c r="C20" s="43"/>
      <c r="D20" s="50"/>
      <c r="E20" s="50"/>
      <c r="F20" s="50"/>
      <c r="G20" s="50"/>
      <c r="H20" s="50"/>
      <c r="I20" s="50">
        <v>20</v>
      </c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  <c r="AA20" s="50"/>
    </row>
    <row r="21" spans="1:27" s="44" customFormat="1" ht="15" x14ac:dyDescent="0.3">
      <c r="A21" s="42" t="s">
        <v>312</v>
      </c>
      <c r="B21" s="43" t="s">
        <v>0</v>
      </c>
      <c r="C21" s="43"/>
      <c r="D21" s="50"/>
      <c r="E21" s="50"/>
      <c r="F21" s="50"/>
      <c r="G21" s="50"/>
      <c r="H21" s="50"/>
      <c r="I21" s="50">
        <v>0</v>
      </c>
      <c r="J21" s="50"/>
      <c r="K21" s="50"/>
      <c r="L21" s="50"/>
      <c r="M21" s="50">
        <v>15</v>
      </c>
      <c r="N21" s="50"/>
      <c r="O21" s="50"/>
      <c r="P21" s="50">
        <v>30</v>
      </c>
      <c r="Q21" s="50"/>
      <c r="R21" s="50"/>
      <c r="S21" s="50"/>
      <c r="T21" s="50"/>
      <c r="U21" s="50"/>
      <c r="V21" s="50"/>
      <c r="W21" s="50"/>
      <c r="X21" s="50"/>
      <c r="Y21" s="50"/>
      <c r="Z21" s="50"/>
      <c r="AA21" s="50"/>
    </row>
    <row r="22" spans="1:27" s="44" customFormat="1" ht="15" x14ac:dyDescent="0.3">
      <c r="A22" s="42" t="s">
        <v>313</v>
      </c>
      <c r="B22" s="43" t="s">
        <v>0</v>
      </c>
      <c r="C22" s="43"/>
      <c r="D22" s="50"/>
      <c r="E22" s="50"/>
      <c r="F22" s="50"/>
      <c r="G22" s="50"/>
      <c r="H22" s="50"/>
      <c r="I22" s="50">
        <v>20</v>
      </c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0"/>
      <c r="AA22" s="50"/>
    </row>
    <row r="23" spans="1:27" s="44" customFormat="1" x14ac:dyDescent="0.3">
      <c r="A23" s="42" t="s">
        <v>314</v>
      </c>
      <c r="B23" s="43" t="s">
        <v>0</v>
      </c>
      <c r="C23" s="43"/>
      <c r="D23" s="50"/>
      <c r="E23" s="50"/>
      <c r="F23" s="50"/>
      <c r="G23" s="50"/>
      <c r="H23" s="50"/>
      <c r="I23" s="50">
        <v>0</v>
      </c>
      <c r="J23" s="50"/>
      <c r="K23" s="50"/>
      <c r="L23" s="50"/>
      <c r="M23" s="50">
        <v>15</v>
      </c>
      <c r="N23" s="50"/>
      <c r="O23" s="50"/>
      <c r="P23" s="50">
        <v>30</v>
      </c>
      <c r="Q23" s="50"/>
      <c r="R23" s="50"/>
      <c r="S23" s="50"/>
      <c r="T23" s="50"/>
      <c r="U23" s="50"/>
      <c r="V23" s="50"/>
      <c r="W23" s="50"/>
      <c r="X23" s="50"/>
      <c r="Y23" s="50"/>
      <c r="Z23" s="50"/>
      <c r="AA23" s="50"/>
    </row>
    <row r="24" spans="1:27" s="44" customFormat="1" x14ac:dyDescent="0.3">
      <c r="A24" s="42" t="s">
        <v>315</v>
      </c>
      <c r="B24" s="43" t="s">
        <v>0</v>
      </c>
      <c r="C24" s="43"/>
      <c r="D24" s="50"/>
      <c r="E24" s="50"/>
      <c r="F24" s="50"/>
      <c r="G24" s="50"/>
      <c r="H24" s="50"/>
      <c r="I24" s="50">
        <v>20</v>
      </c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0"/>
      <c r="AA24" s="50"/>
    </row>
    <row r="25" spans="1:27" s="13" customFormat="1" x14ac:dyDescent="0.3">
      <c r="A25" s="17" t="s">
        <v>316</v>
      </c>
      <c r="B25" s="12" t="s">
        <v>0</v>
      </c>
      <c r="C25" s="12"/>
      <c r="D25" s="51"/>
      <c r="E25" s="51"/>
      <c r="F25" s="51"/>
      <c r="G25" s="51"/>
      <c r="H25" s="51"/>
      <c r="I25" s="51">
        <v>0</v>
      </c>
      <c r="J25" s="51"/>
      <c r="K25" s="51"/>
      <c r="L25" s="51"/>
      <c r="M25" s="51">
        <v>35</v>
      </c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1">
        <v>50</v>
      </c>
    </row>
    <row r="26" spans="1:27" s="13" customFormat="1" x14ac:dyDescent="0.3">
      <c r="A26" s="17" t="s">
        <v>317</v>
      </c>
      <c r="B26" s="12" t="s">
        <v>0</v>
      </c>
      <c r="C26" s="12"/>
      <c r="D26" s="51"/>
      <c r="E26" s="51"/>
      <c r="F26" s="51"/>
      <c r="G26" s="51"/>
      <c r="H26" s="51"/>
      <c r="I26" s="51">
        <v>0</v>
      </c>
      <c r="J26" s="51"/>
      <c r="K26" s="51"/>
      <c r="L26" s="51"/>
      <c r="M26" s="51">
        <v>20</v>
      </c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>
        <v>30</v>
      </c>
    </row>
    <row r="27" spans="1:27" s="13" customFormat="1" x14ac:dyDescent="0.3">
      <c r="A27" s="17" t="s">
        <v>318</v>
      </c>
      <c r="B27" s="12" t="s">
        <v>0</v>
      </c>
      <c r="C27" s="12"/>
      <c r="D27" s="51"/>
      <c r="E27" s="51"/>
      <c r="F27" s="51"/>
      <c r="G27" s="51"/>
      <c r="H27" s="51"/>
      <c r="I27" s="51">
        <v>0</v>
      </c>
      <c r="J27" s="51"/>
      <c r="K27" s="51"/>
      <c r="L27" s="51"/>
      <c r="M27" s="51">
        <v>35</v>
      </c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>
        <v>50</v>
      </c>
    </row>
    <row r="28" spans="1:27" s="13" customFormat="1" x14ac:dyDescent="0.3">
      <c r="A28" s="17" t="s">
        <v>319</v>
      </c>
      <c r="B28" s="12" t="s">
        <v>0</v>
      </c>
      <c r="C28" s="12"/>
      <c r="D28" s="51"/>
      <c r="E28" s="51"/>
      <c r="F28" s="51"/>
      <c r="G28" s="51"/>
      <c r="H28" s="51"/>
      <c r="I28" s="51">
        <v>0</v>
      </c>
      <c r="J28" s="51"/>
      <c r="K28" s="51"/>
      <c r="L28" s="51"/>
      <c r="M28" s="51">
        <v>20</v>
      </c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1">
        <v>30</v>
      </c>
    </row>
    <row r="29" spans="1:27" s="13" customFormat="1" x14ac:dyDescent="0.3">
      <c r="A29" s="17" t="s">
        <v>321</v>
      </c>
      <c r="B29" s="12" t="s">
        <v>0</v>
      </c>
      <c r="C29" s="12"/>
      <c r="D29" s="51"/>
      <c r="E29" s="51"/>
      <c r="F29" s="51"/>
      <c r="G29" s="51"/>
      <c r="H29" s="51"/>
      <c r="I29" s="51">
        <v>0</v>
      </c>
      <c r="J29" s="51"/>
      <c r="K29" s="51"/>
      <c r="L29" s="51"/>
      <c r="M29" s="51">
        <v>35</v>
      </c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>
        <v>50</v>
      </c>
    </row>
    <row r="30" spans="1:27" s="13" customFormat="1" x14ac:dyDescent="0.3">
      <c r="A30" s="17" t="s">
        <v>320</v>
      </c>
      <c r="B30" s="12" t="s">
        <v>0</v>
      </c>
      <c r="C30" s="12"/>
      <c r="D30" s="51"/>
      <c r="E30" s="51"/>
      <c r="F30" s="51"/>
      <c r="G30" s="51"/>
      <c r="H30" s="51"/>
      <c r="I30" s="51">
        <v>0</v>
      </c>
      <c r="J30" s="51"/>
      <c r="K30" s="51"/>
      <c r="L30" s="51"/>
      <c r="M30" s="51">
        <v>20</v>
      </c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  <c r="AA30" s="51">
        <v>30</v>
      </c>
    </row>
    <row r="31" spans="1:27" s="83" customFormat="1" x14ac:dyDescent="0.3">
      <c r="A31" s="80" t="s">
        <v>322</v>
      </c>
      <c r="B31" s="81" t="s">
        <v>1</v>
      </c>
      <c r="C31" s="81"/>
      <c r="D31" s="82"/>
      <c r="E31" s="82"/>
      <c r="F31" s="82"/>
      <c r="G31" s="82"/>
      <c r="H31" s="82"/>
      <c r="I31" s="82">
        <v>0</v>
      </c>
      <c r="J31" s="82"/>
      <c r="K31" s="82"/>
      <c r="L31" s="82"/>
      <c r="M31" s="82">
        <v>30</v>
      </c>
      <c r="N31" s="82"/>
      <c r="O31" s="82"/>
      <c r="P31" s="82"/>
      <c r="Q31" s="82"/>
      <c r="R31" s="82"/>
      <c r="S31" s="82"/>
      <c r="T31" s="82"/>
      <c r="U31" s="82"/>
      <c r="V31" s="82"/>
      <c r="W31" s="82"/>
      <c r="X31" s="82"/>
      <c r="Y31" s="82"/>
      <c r="Z31" s="82"/>
      <c r="AA31" s="82"/>
    </row>
    <row r="32" spans="1:27" s="83" customFormat="1" x14ac:dyDescent="0.3">
      <c r="A32" s="80" t="s">
        <v>323</v>
      </c>
      <c r="B32" s="81" t="s">
        <v>1</v>
      </c>
      <c r="C32" s="81"/>
      <c r="D32" s="82"/>
      <c r="E32" s="82"/>
      <c r="F32" s="82"/>
      <c r="G32" s="82"/>
      <c r="H32" s="82"/>
      <c r="I32" s="82">
        <v>0</v>
      </c>
      <c r="J32" s="82"/>
      <c r="K32" s="82"/>
      <c r="L32" s="82"/>
      <c r="M32" s="82">
        <v>25</v>
      </c>
      <c r="N32" s="82"/>
      <c r="O32" s="82"/>
      <c r="P32" s="82"/>
      <c r="Q32" s="82"/>
      <c r="R32" s="82"/>
      <c r="S32" s="82"/>
      <c r="T32" s="82"/>
      <c r="U32" s="82"/>
      <c r="V32" s="82"/>
      <c r="W32" s="82"/>
      <c r="X32" s="82"/>
      <c r="Y32" s="82"/>
      <c r="Z32" s="82"/>
      <c r="AA32" s="82"/>
    </row>
    <row r="33" spans="1:27" s="83" customFormat="1" x14ac:dyDescent="0.3">
      <c r="A33" s="80" t="s">
        <v>324</v>
      </c>
      <c r="B33" s="81" t="s">
        <v>1</v>
      </c>
      <c r="C33" s="81"/>
      <c r="D33" s="82"/>
      <c r="E33" s="82"/>
      <c r="F33" s="82"/>
      <c r="G33" s="82"/>
      <c r="H33" s="82"/>
      <c r="I33" s="82">
        <v>0</v>
      </c>
      <c r="J33" s="82"/>
      <c r="K33" s="82"/>
      <c r="L33" s="82"/>
      <c r="M33" s="82">
        <v>30</v>
      </c>
      <c r="N33" s="82"/>
      <c r="O33" s="82"/>
      <c r="P33" s="82"/>
      <c r="Q33" s="82"/>
      <c r="R33" s="82"/>
      <c r="S33" s="82"/>
      <c r="T33" s="82"/>
      <c r="U33" s="82"/>
      <c r="V33" s="82"/>
      <c r="W33" s="82"/>
      <c r="X33" s="82"/>
      <c r="Y33" s="82"/>
      <c r="Z33" s="82"/>
      <c r="AA33" s="82"/>
    </row>
    <row r="34" spans="1:27" s="83" customFormat="1" x14ac:dyDescent="0.3">
      <c r="A34" s="80" t="s">
        <v>325</v>
      </c>
      <c r="B34" s="81" t="s">
        <v>1</v>
      </c>
      <c r="C34" s="81"/>
      <c r="D34" s="82"/>
      <c r="E34" s="82"/>
      <c r="F34" s="82"/>
      <c r="G34" s="82"/>
      <c r="H34" s="82"/>
      <c r="I34" s="82">
        <v>0</v>
      </c>
      <c r="J34" s="82"/>
      <c r="K34" s="82"/>
      <c r="L34" s="82"/>
      <c r="M34" s="82">
        <v>25</v>
      </c>
      <c r="N34" s="82"/>
      <c r="O34" s="82"/>
      <c r="P34" s="82"/>
      <c r="Q34" s="82"/>
      <c r="R34" s="82"/>
      <c r="S34" s="82"/>
      <c r="T34" s="82"/>
      <c r="U34" s="82"/>
      <c r="V34" s="82"/>
      <c r="W34" s="82"/>
      <c r="X34" s="82"/>
      <c r="Y34" s="82"/>
      <c r="Z34" s="82"/>
      <c r="AA34" s="82"/>
    </row>
    <row r="35" spans="1:27" s="83" customFormat="1" x14ac:dyDescent="0.3">
      <c r="A35" s="80" t="s">
        <v>326</v>
      </c>
      <c r="B35" s="81" t="s">
        <v>1</v>
      </c>
      <c r="C35" s="81"/>
      <c r="D35" s="82"/>
      <c r="E35" s="82"/>
      <c r="F35" s="82"/>
      <c r="G35" s="82"/>
      <c r="H35" s="82"/>
      <c r="I35" s="82">
        <v>0</v>
      </c>
      <c r="J35" s="82"/>
      <c r="K35" s="82"/>
      <c r="L35" s="82"/>
      <c r="M35" s="82">
        <v>30</v>
      </c>
      <c r="N35" s="82"/>
      <c r="O35" s="82"/>
      <c r="P35" s="82"/>
      <c r="Q35" s="82"/>
      <c r="R35" s="82"/>
      <c r="S35" s="82"/>
      <c r="T35" s="82"/>
      <c r="U35" s="82"/>
      <c r="V35" s="82"/>
      <c r="W35" s="82"/>
      <c r="X35" s="82"/>
      <c r="Y35" s="82"/>
      <c r="Z35" s="82"/>
      <c r="AA35" s="82"/>
    </row>
    <row r="36" spans="1:27" s="83" customFormat="1" x14ac:dyDescent="0.3">
      <c r="A36" s="80" t="s">
        <v>327</v>
      </c>
      <c r="B36" s="81" t="s">
        <v>1</v>
      </c>
      <c r="C36" s="81"/>
      <c r="D36" s="82"/>
      <c r="E36" s="82"/>
      <c r="F36" s="82"/>
      <c r="G36" s="82"/>
      <c r="H36" s="82"/>
      <c r="I36" s="82">
        <v>0</v>
      </c>
      <c r="J36" s="82"/>
      <c r="K36" s="82"/>
      <c r="L36" s="82"/>
      <c r="M36" s="82">
        <v>25</v>
      </c>
      <c r="N36" s="82"/>
      <c r="O36" s="82"/>
      <c r="P36" s="82"/>
      <c r="Q36" s="82"/>
      <c r="R36" s="82"/>
      <c r="S36" s="82"/>
      <c r="T36" s="82"/>
      <c r="U36" s="82"/>
      <c r="V36" s="82"/>
      <c r="W36" s="82"/>
      <c r="X36" s="82"/>
      <c r="Y36" s="82"/>
      <c r="Z36" s="82"/>
      <c r="AA36" s="82"/>
    </row>
    <row r="37" spans="1:27" s="44" customFormat="1" x14ac:dyDescent="0.3">
      <c r="A37" s="42" t="s">
        <v>67</v>
      </c>
      <c r="B37" s="43" t="s">
        <v>4</v>
      </c>
      <c r="C37" s="43"/>
      <c r="D37" s="44">
        <v>4.3099999999999996</v>
      </c>
      <c r="F37" s="44">
        <v>4.84</v>
      </c>
      <c r="G37" s="44">
        <v>5.44</v>
      </c>
      <c r="H37" s="44">
        <v>6.11</v>
      </c>
      <c r="I37" s="44">
        <v>6.86</v>
      </c>
      <c r="J37" s="44">
        <v>7.7</v>
      </c>
      <c r="K37" s="44">
        <v>8.68</v>
      </c>
      <c r="L37" s="44">
        <v>16.5</v>
      </c>
      <c r="M37" s="44">
        <v>25.9</v>
      </c>
      <c r="N37" s="44">
        <v>30.8</v>
      </c>
      <c r="O37" s="44">
        <v>36.1</v>
      </c>
      <c r="P37" s="44">
        <v>36.799999999999997</v>
      </c>
      <c r="Q37" s="44">
        <v>38.9</v>
      </c>
      <c r="R37" s="44">
        <v>43.4</v>
      </c>
      <c r="S37" s="44">
        <v>49.9</v>
      </c>
      <c r="T37" s="44">
        <v>58.6</v>
      </c>
      <c r="U37" s="44">
        <v>60.4</v>
      </c>
      <c r="V37" s="44">
        <v>70.099999999999994</v>
      </c>
      <c r="W37" s="44">
        <v>73.099999999999994</v>
      </c>
      <c r="X37" s="44">
        <v>100</v>
      </c>
      <c r="Y37" s="44">
        <v>110.9</v>
      </c>
      <c r="Z37" s="44">
        <v>114.2</v>
      </c>
      <c r="AA37" s="44">
        <v>114.8</v>
      </c>
    </row>
    <row r="38" spans="1:27" s="13" customFormat="1" x14ac:dyDescent="0.3">
      <c r="A38" s="17" t="s">
        <v>11</v>
      </c>
      <c r="B38" s="12" t="s">
        <v>4</v>
      </c>
      <c r="C38" s="12"/>
      <c r="AA38" s="13">
        <v>6</v>
      </c>
    </row>
  </sheetData>
  <dataValidations xWindow="382" yWindow="552" count="3">
    <dataValidation allowBlank="1" showErrorMessage="1" sqref="C1"/>
    <dataValidation type="decimal" allowBlank="1" showInputMessage="1" showErrorMessage="1" sqref="D2:AA36">
      <formula1>0</formula1>
      <formula2>100</formula2>
    </dataValidation>
    <dataValidation type="decimal" allowBlank="1" showInputMessage="1" showErrorMessage="1" promptTitle="Smoothness for fitting function" prompt="Must be positive." sqref="C2:C1048576">
      <formula1>0</formula1>
      <formula2>100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382" yWindow="552" count="1">
        <x14:dataValidation type="list" allowBlank="1" showInputMessage="1" showErrorMessage="1">
          <x14:formula1>
            <xm:f>dropdown_lists!$A$2:$A$4</xm:f>
          </x14:formula1>
          <xm:sqref>B2:B36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D4"/>
  <sheetViews>
    <sheetView topLeftCell="A4" workbookViewId="0">
      <selection activeCell="D4" sqref="A2:D4"/>
    </sheetView>
  </sheetViews>
  <sheetFormatPr defaultRowHeight="14.4" x14ac:dyDescent="0.3"/>
  <sheetData>
    <row r="2" spans="1:4" x14ac:dyDescent="0.3">
      <c r="A2" t="s">
        <v>0</v>
      </c>
      <c r="B2" t="b">
        <v>1</v>
      </c>
      <c r="C2" t="s">
        <v>50</v>
      </c>
      <c r="D2" t="s">
        <v>48</v>
      </c>
    </row>
    <row r="3" spans="1:4" x14ac:dyDescent="0.3">
      <c r="A3" t="s">
        <v>1</v>
      </c>
      <c r="B3" t="b">
        <v>0</v>
      </c>
      <c r="C3" t="s">
        <v>51</v>
      </c>
    </row>
    <row r="4" spans="1:4" x14ac:dyDescent="0.3">
      <c r="A4" t="s">
        <v>4</v>
      </c>
      <c r="C4" t="s"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Romain</cp:lastModifiedBy>
  <cp:lastPrinted>2016-11-30T09:24:51Z</cp:lastPrinted>
  <dcterms:created xsi:type="dcterms:W3CDTF">2015-10-21T04:45:12Z</dcterms:created>
  <dcterms:modified xsi:type="dcterms:W3CDTF">2017-11-24T05:31:40Z</dcterms:modified>
</cp:coreProperties>
</file>