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hofmannt.tmb18\Documents\GitHub\KE3\RB-Blessing\"/>
    </mc:Choice>
  </mc:AlternateContent>
  <xr:revisionPtr revIDLastSave="0" documentId="13_ncr:1_{E6246B6B-750B-4BB8-AE79-0A9F388460B1}"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<sst xmlns="http://schemas.openxmlformats.org/spreadsheetml/2006/main" count="1119" uniqueCount="339">
  <si>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</si>
  <si>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</si>
  <si>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</si>
  <si>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</si>
  <si>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</si>
  <si>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</si>
  <si>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</si>
  <si>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</si>
  <si>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</si>
  <si>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</si>
  <si>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</si>
  <si>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</si>
  <si>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</si>
  <si>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</si>
  <si>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</si>
  <si>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</si>
  <si>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</si>
  <si>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</si>
  <si>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</si>
  <si>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</si>
  <si>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</si>
  <si>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</si>
  <si>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</si>
  <si>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</si>
  <si>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</si>
  <si>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</si>
  <si>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</si>
  <si>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</si>
  <si>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</si>
  <si>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</si>
  <si>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</si>
  <si>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</si>
  <si>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</si>
  <si>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</si>
  <si>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</si>
  <si>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</si>
  <si>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</si>
  <si>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</si>
  <si>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</si>
  <si>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</si>
  <si>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</si>
  <si>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</si>
  <si>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</si>
  <si>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</si>
  <si>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</si>
  <si>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</si>
  <si>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</si>
  <si>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</si>
  <si>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</si>
  <si>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</si>
  <si>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</si>
  <si>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</si>
  <si>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</si>
  <si>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</si>
  <si>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</si>
  <si>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</si>
  <si>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</si>
  <si>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</si>
  <si>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</si>
  <si>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</si>
  <si>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</si>
  <si>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</si>
  <si>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</si>
  <si>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</si>
  <si>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</si>
  <si>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</si>
  <si>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</si>
  <si>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</si>
  <si>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</si>
  <si>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</si>
  <si>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</si>
  <si>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</si>
  <si>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</si>
  <si>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</si>
  <si>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</si>
  <si>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</si>
  <si>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</si>
  <si>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</si>
  <si>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</si>
  <si>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</si>
  <si>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</si>
  <si>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</si>
  <si>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</si>
  <si>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</si>
  <si>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</si>
  <si>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</si>
  <si>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</si>
  <si>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</si>
  <si>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</si>
  <si>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</si>
  <si>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</si>
  <si>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</si>
  <si>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</si>
  <si>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</si>
  <si>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</si>
  <si>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</si>
  <si>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</si>
  <si>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</si>
  <si>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</si>
  <si>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</si>
  <si>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</si>
  <si>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</si>
  <si>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</si>
  <si>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</si>
  <si>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</si>
  <si>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</si>
  <si>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</si>
  <si>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</si>
  <si>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</si>
  <si>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</si>
  <si>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</si>
  <si>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</si>
  <si>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</si>
  <si>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</si>
  <si>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</si>
  <si>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</si>
  <si>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</si>
  <si>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</si>
  <si>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</si>
  <si>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</si>
  <si>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</si>
  <si>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</si>
  <si>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</si>
  <si>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</si>
  <si>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</si>
  <si>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</si>
  <si>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</si>
  <si>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</si>
  <si>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</si>
  <si>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</si>
  <si>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</si>
  <si>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</si>
  <si>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</si>
  <si>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</si>
  <si>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</si>
  <si>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</si>
  <si>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</si>
  <si>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</si>
  <si>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</si>
  <si>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</si>
  <si>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</si>
  <si>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</si>
  <si>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</si>
  <si>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</si>
  <si>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</si>
  <si>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</si>
  <si>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</si>
  <si>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</si>
  <si>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</si>
  <si>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</si>
  <si>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</si>
  <si>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</si>
  <si>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</si>
  <si>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</si>
  <si>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</si>
  <si>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</si>
  <si>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</si>
  <si>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</si>
  <si>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</si>
  <si>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</si>
  <si>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</si>
  <si>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</si>
  <si>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</si>
  <si>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</si>
  <si>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</si>
  <si>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</si>
  <si>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</si>
  <si>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</si>
  <si>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</si>
  <si>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</si>
  <si>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</si>
  <si>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</si>
  <si>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</si>
  <si>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</si>
  <si>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</si>
  <si>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</si>
  <si>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</si>
  <si>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</si>
  <si>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</si>
  <si>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</si>
  <si>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</si>
  <si>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</si>
  <si>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</si>
  <si>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</si>
  <si>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</si>
  <si>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</si>
  <si>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</si>
  <si>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</si>
  <si>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</si>
  <si>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</si>
  <si>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</si>
  <si>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</si>
  <si>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</si>
  <si>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</si>
  <si>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</si>
  <si>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</si>
  <si>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</si>
  <si>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</si>
  <si>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</si>
  <si>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</si>
  <si>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</si>
  <si>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</si>
  <si>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</si>
  <si>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</si>
  <si>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</si>
  <si>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</si>
  <si>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</si>
  <si>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</si>
  <si>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</si>
  <si>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</si>
  <si>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</si>
  <si>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</si>
  <si>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</si>
  <si>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</si>
  <si>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</si>
  <si>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</si>
  <si>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</si>
  <si>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</si>
  <si>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</si>
  <si>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</si>
  <si>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</si>
  <si>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</si>
  <si>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</si>
  <si>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</si>
  <si>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</si>
  <si>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</si>
  <si>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</si>
  <si>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</si>
  <si>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</si>
  <si>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</si>
  <si>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</si>
  <si>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</si>
  <si>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</si>
  <si>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</si>
  <si>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</si>
  <si>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</si>
  <si>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</si>
  <si>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</si>
  <si>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</si>
  <si>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</si>
  <si>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</si>
  <si>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</si>
  <si>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</si>
  <si>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</si>
  <si>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</si>
  <si>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</si>
  <si>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</si>
  <si>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</si>
  <si>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</si>
  <si>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</si>
  <si>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</si>
  <si>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</si>
  <si>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</si>
  <si>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</si>
  <si>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</si>
  <si>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</si>
  <si>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</si>
  <si>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</si>
  <si>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</si>
  <si>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</si>
  <si>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</si>
  <si>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</si>
  <si>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</si>
  <si>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</si>
  <si>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</si>
  <si>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</si>
  <si>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</si>
  <si>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</si>
  <si>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</si>
  <si>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</si>
  <si>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</si>
  <si>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</si>
  <si>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</si>
  <si>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</si>
  <si>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</si>
  <si>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</si>
  <si>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</si>
  <si>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</si>
  <si>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</si>
  <si>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</si>
  <si>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</si>
  <si>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</si>
  <si>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</si>
  <si>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</si>
  <si>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</si>
  <si>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</si>
  <si>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</si>
  <si>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</si>
  <si>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</si>
  <si>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</si>
  <si>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</si>
  <si>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</si>
  <si>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</si>
  <si>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</si>
  <si>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</si>
  <si>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</si>
  <si>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</si>
  <si>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</si>
  <si>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</si>
  <si>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</si>
  <si>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</si>
  <si>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</si>
  <si>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</si>
  <si>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</si>
  <si>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</si>
  <si>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</si>
  <si>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</si>
  <si>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</si>
  <si>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</si>
  <si>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</si>
  <si>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</si>
  <si>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</si>
  <si>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</si>
  <si>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</si>
  <si>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</si>
  <si>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</si>
  <si>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</si>
  <si>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</si>
  <si>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</si>
  <si>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</si>
  <si>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</si>
  <si>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</si>
  <si>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</si>
  <si>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</si>
  <si>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</si>
  <si>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</si>
  <si>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Isolierung für alle kritischen Teile einzeln sowie in Kombination vorsehen</t>
  </si>
  <si>
    <t>Montage nur durch Fachpersonal zulässig, Checkliste vor Inbetriebnahme fordern</t>
  </si>
  <si>
    <t>Instandhaltungsservice in regelmäßigen Abständen zur Überprüfung an die Anlage schicken</t>
  </si>
  <si>
    <t>Wareneingangskontrollen mit speziellem Prüfgerät, zusätzliche Kontrolle vor der Auslieferung</t>
  </si>
  <si>
    <t>Zeitliche Begrenzung bei der Höchstgeschwindigkeit einstellen</t>
  </si>
  <si>
    <t>Überlastschutz integrieren</t>
  </si>
  <si>
    <t>Platzhalter zwichen den Anlagen instalieren</t>
  </si>
  <si>
    <t>Ebenerdigen Grund schaffen</t>
  </si>
  <si>
    <t>Temperatursensor zur Abschaltung des Förderers</t>
  </si>
  <si>
    <t>Auftrittswahrscheinlichtkeit new</t>
  </si>
  <si>
    <t>Entdeckungswahrscheinlichkeit new</t>
  </si>
  <si>
    <t>Team: 5620331, 3225750, 1790705, 9269794</t>
  </si>
  <si>
    <t>bei Hersteller nach Anwendungstests der Dichtungen erkundigen, Montagewerkzeug zum sachgerechten Anziehen der Dichtungen beilegen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</si>
</sst>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6">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4000"/>
              <a:t>Design-FMEA Pareto-Diagramm</a:t>
            </a:r>
          </a:p>
        </c:rich>
      </c:tx>
      <c:layout>
        <c:manualLayout>
          <c:xMode val="edge"/>
          <c:yMode val="edge"/>
          <c:x val="0.29077343205306466"/>
          <c:y val="1.1382376138237614E-2"/>
        </c:manualLayout>
      </c:layout>
      <c:overlay val="0"/>
      <c:spPr>
        <a:noFill/>
        <a:ln>
          <a:noFill/>
        </a:ln>
        <a:effectLst/>
      </c:sp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Pareto!$C$6:$C$59</c:f>
              <c:numCache>
                <c:formatCode>General</c:formatCode>
                <c:ptCount val="54"/>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pt idx="25">
                  <c:v>63</c:v>
                </c:pt>
                <c:pt idx="26">
                  <c:v>63</c:v>
                </c:pt>
                <c:pt idx="27">
                  <c:v>63</c:v>
                </c:pt>
                <c:pt idx="28">
                  <c:v>50</c:v>
                </c:pt>
                <c:pt idx="29">
                  <c:v>45</c:v>
                </c:pt>
                <c:pt idx="30">
                  <c:v>45</c:v>
                </c:pt>
                <c:pt idx="31">
                  <c:v>45</c:v>
                </c:pt>
                <c:pt idx="32">
                  <c:v>45</c:v>
                </c:pt>
                <c:pt idx="33">
                  <c:v>45</c:v>
                </c:pt>
                <c:pt idx="34">
                  <c:v>30</c:v>
                </c:pt>
                <c:pt idx="35">
                  <c:v>30</c:v>
                </c:pt>
                <c:pt idx="36">
                  <c:v>30</c:v>
                </c:pt>
                <c:pt idx="37">
                  <c:v>25</c:v>
                </c:pt>
                <c:pt idx="38">
                  <c:v>25</c:v>
                </c:pt>
                <c:pt idx="39">
                  <c:v>21</c:v>
                </c:pt>
                <c:pt idx="40">
                  <c:v>21</c:v>
                </c:pt>
                <c:pt idx="41">
                  <c:v>21</c:v>
                </c:pt>
                <c:pt idx="42">
                  <c:v>15</c:v>
                </c:pt>
                <c:pt idx="43">
                  <c:v>9</c:v>
                </c:pt>
                <c:pt idx="44">
                  <c:v>9</c:v>
                </c:pt>
                <c:pt idx="45">
                  <c:v>7</c:v>
                </c:pt>
                <c:pt idx="46">
                  <c:v>7</c:v>
                </c:pt>
                <c:pt idx="47">
                  <c:v>7</c:v>
                </c:pt>
                <c:pt idx="48">
                  <c:v>7</c:v>
                </c:pt>
                <c:pt idx="49">
                  <c:v>7</c:v>
                </c:pt>
                <c:pt idx="50">
                  <c:v>5</c:v>
                </c:pt>
                <c:pt idx="51">
                  <c:v>5</c:v>
                </c:pt>
                <c:pt idx="52">
                  <c:v>5</c:v>
                </c:pt>
                <c:pt idx="53">
                  <c:v>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Pareto!$E$6:$E$59</c:f>
              <c:numCache>
                <c:formatCode>General</c:formatCode>
                <c:ptCount val="54"/>
                <c:pt idx="0">
                  <c:v>30</c:v>
                </c:pt>
                <c:pt idx="1">
                  <c:v>10</c:v>
                </c:pt>
                <c:pt idx="2">
                  <c:v>90</c:v>
                </c:pt>
                <c:pt idx="3">
                  <c:v>90</c:v>
                </c:pt>
                <c:pt idx="4">
                  <c:v>90</c:v>
                </c:pt>
                <c:pt idx="5">
                  <c:v>63</c:v>
                </c:pt>
                <c:pt idx="6">
                  <c:v>105</c:v>
                </c:pt>
                <c:pt idx="7">
                  <c:v>63</c:v>
                </c:pt>
                <c:pt idx="8">
                  <c:v>7</c:v>
                </c:pt>
                <c:pt idx="9">
                  <c:v>7</c:v>
                </c:pt>
                <c:pt idx="10">
                  <c:v>105</c:v>
                </c:pt>
                <c:pt idx="11">
                  <c:v>63</c:v>
                </c:pt>
                <c:pt idx="12">
                  <c:v>35</c:v>
                </c:pt>
                <c:pt idx="13">
                  <c:v>105</c:v>
                </c:pt>
                <c:pt idx="14">
                  <c:v>0</c:v>
                </c:pt>
                <c:pt idx="15">
                  <c:v>63</c:v>
                </c:pt>
                <c:pt idx="16">
                  <c:v>45</c:v>
                </c:pt>
                <c:pt idx="17">
                  <c:v>45</c:v>
                </c:pt>
                <c:pt idx="18">
                  <c:v>0</c:v>
                </c:pt>
                <c:pt idx="19">
                  <c:v>5</c:v>
                </c:pt>
                <c:pt idx="20">
                  <c:v>5</c:v>
                </c:pt>
                <c:pt idx="21">
                  <c:v>15</c:v>
                </c:pt>
                <c:pt idx="22">
                  <c:v>0</c:v>
                </c:pt>
                <c:pt idx="23">
                  <c:v>0</c:v>
                </c:pt>
                <c:pt idx="24">
                  <c:v>0</c:v>
                </c:pt>
                <c:pt idx="25">
                  <c:v>0</c:v>
                </c:pt>
                <c:pt idx="26">
                  <c:v>45</c:v>
                </c:pt>
                <c:pt idx="27">
                  <c:v>0</c:v>
                </c:pt>
                <c:pt idx="28">
                  <c:v>0</c:v>
                </c:pt>
                <c:pt idx="29">
                  <c:v>0</c:v>
                </c:pt>
                <c:pt idx="30">
                  <c:v>0</c:v>
                </c:pt>
                <c:pt idx="31">
                  <c:v>0</c:v>
                </c:pt>
                <c:pt idx="32">
                  <c:v>0</c:v>
                </c:pt>
                <c:pt idx="33">
                  <c:v>0</c:v>
                </c:pt>
                <c:pt idx="34">
                  <c:v>0</c:v>
                </c:pt>
                <c:pt idx="35">
                  <c:v>0</c:v>
                </c:pt>
                <c:pt idx="36">
                  <c:v>21</c:v>
                </c:pt>
                <c:pt idx="37">
                  <c:v>25</c:v>
                </c:pt>
                <c:pt idx="38">
                  <c:v>5</c:v>
                </c:pt>
                <c:pt idx="39">
                  <c:v>15</c:v>
                </c:pt>
                <c:pt idx="40">
                  <c:v>9</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Pareto!$G$6:$G$59</c:f>
              <c:numCache>
                <c:formatCode>0%</c:formatCode>
                <c:ptCount val="54"/>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pt idx="25">
                  <c:v>0.8719851576994434</c:v>
                </c:pt>
                <c:pt idx="26">
                  <c:v>0.88367346938775515</c:v>
                </c:pt>
                <c:pt idx="27">
                  <c:v>0.89536178107606679</c:v>
                </c:pt>
                <c:pt idx="28">
                  <c:v>0.90463821892393326</c:v>
                </c:pt>
                <c:pt idx="29">
                  <c:v>0.91298701298701301</c:v>
                </c:pt>
                <c:pt idx="30">
                  <c:v>0.92133580705009277</c:v>
                </c:pt>
                <c:pt idx="31">
                  <c:v>0.92968460111317253</c:v>
                </c:pt>
                <c:pt idx="32">
                  <c:v>0.93803339517625228</c:v>
                </c:pt>
                <c:pt idx="33">
                  <c:v>0.94638218923933215</c:v>
                </c:pt>
                <c:pt idx="34">
                  <c:v>0.95194805194805199</c:v>
                </c:pt>
                <c:pt idx="35">
                  <c:v>0.95751391465677183</c:v>
                </c:pt>
                <c:pt idx="36">
                  <c:v>0.96307977736549166</c:v>
                </c:pt>
                <c:pt idx="37">
                  <c:v>0.9677179962894249</c:v>
                </c:pt>
                <c:pt idx="38">
                  <c:v>0.97235621521335802</c:v>
                </c:pt>
                <c:pt idx="39">
                  <c:v>0.97625231910946197</c:v>
                </c:pt>
                <c:pt idx="40">
                  <c:v>0.98014842300556582</c:v>
                </c:pt>
                <c:pt idx="41">
                  <c:v>0.98404452690166977</c:v>
                </c:pt>
                <c:pt idx="42">
                  <c:v>0.98682745825602969</c:v>
                </c:pt>
                <c:pt idx="43">
                  <c:v>0.98849721706864568</c:v>
                </c:pt>
                <c:pt idx="44">
                  <c:v>0.99016697588126157</c:v>
                </c:pt>
                <c:pt idx="45">
                  <c:v>0.99146567717996292</c:v>
                </c:pt>
                <c:pt idx="46">
                  <c:v>0.99276437847866417</c:v>
                </c:pt>
                <c:pt idx="47">
                  <c:v>0.99406307977736552</c:v>
                </c:pt>
                <c:pt idx="48">
                  <c:v>0.99536178107606677</c:v>
                </c:pt>
                <c:pt idx="49">
                  <c:v>0.99666048237476812</c:v>
                </c:pt>
                <c:pt idx="50">
                  <c:v>0.99758812615955472</c:v>
                </c:pt>
                <c:pt idx="51">
                  <c:v>0.99851576994434132</c:v>
                </c:pt>
                <c:pt idx="52">
                  <c:v>0.99944341372912804</c:v>
                </c:pt>
                <c:pt idx="53">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337020</xdr:colOff>
      <xdr:row>6</xdr:row>
      <xdr:rowOff>44738</xdr:rowOff>
    </xdr:from>
    <xdr:to>
      <xdr:col>20</xdr:col>
      <xdr:colOff>502227</xdr:colOff>
      <xdr:row>63</xdr:row>
      <xdr:rowOff>69273</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8" customWidth="1"/>
    <col min="2" max="2" width="17.375" style="118" customWidth="1"/>
    <col min="3" max="3" width="41" style="118" customWidth="1"/>
    <col min="4" max="4" width="16.125" style="118" customWidth="1"/>
    <col min="5" max="5" width="13.375" style="118" customWidth="1"/>
    <col min="6" max="6" width="15.125" style="118" customWidth="1"/>
    <col min="7" max="16384" width="9.5" style="118"/>
  </cols>
  <sheetData>
    <row r="1" spans="1:6" ht="44.1" customHeight="1">
      <c r="A1" s="114" t="s">
        <v>119</v>
      </c>
      <c r="B1" s="115" t="s">
        <v>120</v>
      </c>
      <c r="C1" s="116" t="s">
        <v>121</v>
      </c>
      <c r="D1" s="116" t="s">
        <v>167</v>
      </c>
      <c r="E1" s="116" t="s">
        <v>122</v>
      </c>
      <c r="F1" s="117" t="s">
        <v>123</v>
      </c>
    </row>
    <row r="2" spans="1:6" ht="9" customHeight="1" thickBot="1">
      <c r="A2" s="119"/>
      <c r="B2" s="120"/>
      <c r="C2" s="120"/>
      <c r="D2" s="120"/>
      <c r="E2" s="120"/>
      <c r="F2" s="121"/>
    </row>
    <row r="3" spans="1:6" ht="36" customHeight="1">
      <c r="A3" s="122">
        <v>1</v>
      </c>
      <c r="B3" s="226"/>
      <c r="C3" s="226"/>
      <c r="D3" s="227"/>
      <c r="E3" s="227"/>
      <c r="F3" s="228"/>
    </row>
    <row r="4" spans="1:6" ht="36" customHeight="1">
      <c r="A4" s="123">
        <v>2</v>
      </c>
      <c r="B4" s="229"/>
      <c r="C4" s="229"/>
      <c r="D4" s="230"/>
      <c r="E4" s="230"/>
      <c r="F4" s="231"/>
    </row>
    <row r="5" spans="1:6" ht="36" customHeight="1">
      <c r="A5" s="126">
        <v>3</v>
      </c>
      <c r="B5" s="229"/>
      <c r="C5" s="232"/>
      <c r="D5" s="230"/>
      <c r="E5" s="230"/>
      <c r="F5" s="231"/>
    </row>
    <row r="6" spans="1:6" ht="36" customHeight="1">
      <c r="A6" s="126">
        <v>4</v>
      </c>
      <c r="B6" s="232"/>
      <c r="C6" s="232"/>
      <c r="D6" s="230"/>
      <c r="E6" s="230"/>
      <c r="F6" s="231"/>
    </row>
    <row r="7" spans="1:6" ht="36" customHeight="1">
      <c r="A7" s="126">
        <v>5</v>
      </c>
      <c r="B7" s="232"/>
      <c r="C7" s="232"/>
      <c r="D7" s="230"/>
      <c r="E7" s="230"/>
      <c r="F7" s="231"/>
    </row>
    <row r="8" spans="1:6" ht="36" customHeight="1">
      <c r="A8" s="126">
        <v>6</v>
      </c>
      <c r="B8" s="232"/>
      <c r="C8" s="232"/>
      <c r="D8" s="230"/>
      <c r="E8" s="230"/>
      <c r="F8" s="231"/>
    </row>
    <row r="9" spans="1:6" ht="36" customHeight="1">
      <c r="A9" s="126">
        <v>7</v>
      </c>
      <c r="B9" s="232"/>
      <c r="C9" s="233"/>
      <c r="D9" s="230"/>
      <c r="E9" s="230"/>
      <c r="F9" s="231"/>
    </row>
    <row r="10" spans="1:6" ht="36" customHeight="1">
      <c r="A10" s="126">
        <v>8</v>
      </c>
      <c r="B10" s="232"/>
      <c r="C10" s="232"/>
      <c r="D10" s="230"/>
      <c r="E10" s="230"/>
      <c r="F10" s="231"/>
    </row>
    <row r="11" spans="1:6" ht="36" customHeight="1">
      <c r="A11" s="126">
        <v>9</v>
      </c>
      <c r="B11" s="232"/>
      <c r="C11" s="232"/>
      <c r="D11" s="230"/>
      <c r="E11" s="230"/>
      <c r="F11" s="231"/>
    </row>
    <row r="12" spans="1:6" ht="36" customHeight="1">
      <c r="A12" s="126">
        <v>10</v>
      </c>
      <c r="B12" s="232"/>
      <c r="C12" s="232"/>
      <c r="D12" s="230"/>
      <c r="E12" s="230"/>
      <c r="F12" s="231"/>
    </row>
    <row r="13" spans="1:6" ht="36" customHeight="1">
      <c r="A13" s="126">
        <v>11</v>
      </c>
      <c r="B13" s="232"/>
      <c r="C13" s="232"/>
      <c r="D13" s="230"/>
      <c r="E13" s="230"/>
      <c r="F13" s="231"/>
    </row>
    <row r="14" spans="1:6" ht="36" customHeight="1">
      <c r="A14" s="126"/>
      <c r="B14" s="127"/>
      <c r="C14" s="127"/>
      <c r="D14" s="124"/>
      <c r="E14" s="124"/>
      <c r="F14" s="125"/>
    </row>
    <row r="15" spans="1:6" ht="36" customHeight="1">
      <c r="A15" s="126"/>
      <c r="B15" s="198"/>
      <c r="C15" s="127"/>
      <c r="D15" s="124"/>
      <c r="E15" s="124"/>
      <c r="F15" s="125"/>
    </row>
    <row r="16" spans="1:6" ht="36" customHeight="1">
      <c r="A16" s="126"/>
      <c r="B16" s="198"/>
      <c r="C16" s="127"/>
      <c r="D16" s="124"/>
      <c r="E16" s="124"/>
      <c r="F16" s="125"/>
    </row>
    <row r="17" spans="1:6" ht="36" customHeight="1">
      <c r="A17" s="126"/>
      <c r="B17" s="198"/>
      <c r="C17" s="127"/>
      <c r="D17" s="124"/>
      <c r="E17" s="124"/>
      <c r="F17" s="125"/>
    </row>
    <row r="18" spans="1:6" ht="36" customHeight="1">
      <c r="A18" s="126"/>
      <c r="B18" s="198"/>
      <c r="C18" s="127"/>
      <c r="D18" s="124"/>
      <c r="E18" s="124"/>
      <c r="F18" s="125"/>
    </row>
    <row r="19" spans="1:6" ht="36" customHeight="1">
      <c r="A19" s="126"/>
      <c r="B19" s="198"/>
      <c r="C19" s="127"/>
      <c r="D19" s="124"/>
      <c r="E19" s="124"/>
      <c r="F19" s="125"/>
    </row>
    <row r="20" spans="1:6" ht="36" customHeight="1">
      <c r="A20" s="126"/>
      <c r="B20" s="198"/>
      <c r="C20" s="127"/>
      <c r="D20" s="124"/>
      <c r="E20" s="124"/>
      <c r="F20" s="125"/>
    </row>
    <row r="21" spans="1:6" ht="36" customHeight="1">
      <c r="A21" s="126"/>
      <c r="B21" s="198"/>
      <c r="C21" s="127"/>
      <c r="D21" s="124"/>
      <c r="E21" s="124"/>
      <c r="F21" s="125"/>
    </row>
    <row r="22" spans="1:6" ht="36" customHeight="1">
      <c r="A22" s="126"/>
      <c r="B22" s="198"/>
      <c r="C22" s="127"/>
      <c r="D22" s="124"/>
      <c r="E22" s="124"/>
      <c r="F22" s="125"/>
    </row>
    <row r="23" spans="1:6" ht="36" customHeight="1">
      <c r="A23" s="126"/>
      <c r="B23" s="198"/>
      <c r="C23" s="127"/>
      <c r="D23" s="124"/>
      <c r="E23" s="124"/>
      <c r="F23" s="125"/>
    </row>
    <row r="24" spans="1:6" ht="36" customHeight="1">
      <c r="A24" s="126"/>
      <c r="B24" s="198"/>
      <c r="C24" s="198"/>
      <c r="D24" s="124"/>
      <c r="E24" s="124"/>
      <c r="F24" s="128"/>
    </row>
    <row r="25" spans="1:6" ht="36" customHeight="1">
      <c r="A25" s="126"/>
      <c r="B25" s="198"/>
      <c r="C25" s="198"/>
      <c r="D25" s="124"/>
      <c r="E25" s="124"/>
      <c r="F25" s="128"/>
    </row>
    <row r="26" spans="1:6" ht="36" customHeight="1">
      <c r="A26" s="126"/>
      <c r="B26" s="198"/>
      <c r="C26" s="198"/>
      <c r="D26" s="124"/>
      <c r="E26" s="124"/>
      <c r="F26" s="128"/>
    </row>
    <row r="27" spans="1:6" ht="36" customHeight="1">
      <c r="A27" s="126"/>
      <c r="B27" s="198"/>
      <c r="C27" s="198"/>
      <c r="D27" s="124"/>
      <c r="E27" s="124"/>
      <c r="F27" s="128"/>
    </row>
    <row r="28" spans="1:6" ht="36" customHeight="1">
      <c r="A28" s="126"/>
      <c r="B28" s="198"/>
      <c r="C28" s="198"/>
      <c r="D28" s="124"/>
      <c r="E28" s="124"/>
      <c r="F28" s="128"/>
    </row>
    <row r="29" spans="1:6" ht="36" customHeight="1">
      <c r="A29" s="126"/>
      <c r="B29" s="198"/>
      <c r="C29" s="198"/>
      <c r="D29" s="124"/>
      <c r="E29" s="124"/>
      <c r="F29" s="128"/>
    </row>
    <row r="30" spans="1:6" ht="36" customHeight="1">
      <c r="A30" s="126"/>
      <c r="B30" s="198"/>
      <c r="C30" s="198"/>
      <c r="D30" s="124"/>
      <c r="E30" s="124"/>
      <c r="F30" s="128"/>
    </row>
    <row r="31" spans="1:6" ht="36" customHeight="1">
      <c r="A31" s="126"/>
      <c r="B31" s="198"/>
      <c r="C31" s="198"/>
      <c r="D31" s="124"/>
      <c r="E31" s="124"/>
      <c r="F31" s="128"/>
    </row>
    <row r="32" spans="1:6" ht="36" customHeight="1">
      <c r="A32" s="126"/>
      <c r="B32" s="124"/>
      <c r="C32" s="124"/>
      <c r="D32" s="124"/>
      <c r="E32" s="124"/>
      <c r="F32" s="128"/>
    </row>
    <row r="33" spans="1:6" ht="36" customHeight="1">
      <c r="A33" s="126"/>
      <c r="B33" s="124"/>
      <c r="C33" s="124"/>
      <c r="D33" s="124"/>
      <c r="E33" s="124"/>
      <c r="F33" s="128"/>
    </row>
    <row r="34" spans="1:6" ht="36" customHeight="1">
      <c r="A34" s="126"/>
      <c r="B34" s="124"/>
      <c r="C34" s="124"/>
      <c r="D34" s="124"/>
      <c r="E34" s="124"/>
      <c r="F34" s="128"/>
    </row>
    <row r="35" spans="1:6" ht="36" customHeight="1" thickBot="1">
      <c r="A35" s="129"/>
      <c r="B35" s="130"/>
      <c r="C35" s="130"/>
      <c r="D35" s="130"/>
      <c r="E35" s="130"/>
      <c r="F35" s="131"/>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4" t="s">
        <v>4</v>
      </c>
      <c r="C2" s="315"/>
    </row>
    <row r="3" spans="1:4" ht="33.75" customHeight="1" thickBot="1">
      <c r="A3" s="83" t="s">
        <v>5</v>
      </c>
      <c r="B3" s="11" t="s">
        <v>90</v>
      </c>
      <c r="C3" s="13" t="s">
        <v>21</v>
      </c>
    </row>
    <row r="4" spans="1:4" ht="33.75" customHeight="1">
      <c r="A4" s="84" t="s">
        <v>0</v>
      </c>
      <c r="B4" s="14" t="s">
        <v>8</v>
      </c>
      <c r="C4" s="85" t="s">
        <v>102</v>
      </c>
    </row>
    <row r="5" spans="1:4" ht="33.75" customHeight="1">
      <c r="A5" s="86" t="s">
        <v>33</v>
      </c>
      <c r="B5" s="15" t="s">
        <v>7</v>
      </c>
      <c r="C5" s="87" t="s">
        <v>101</v>
      </c>
    </row>
    <row r="6" spans="1:4" ht="33.75" customHeight="1">
      <c r="A6" s="86" t="s">
        <v>34</v>
      </c>
      <c r="B6" s="15" t="s">
        <v>6</v>
      </c>
      <c r="C6" s="87" t="s">
        <v>93</v>
      </c>
    </row>
    <row r="7" spans="1:4" ht="33.75" customHeight="1">
      <c r="A7" s="86" t="s">
        <v>35</v>
      </c>
      <c r="B7" s="15" t="s">
        <v>9</v>
      </c>
      <c r="C7" s="87" t="s">
        <v>92</v>
      </c>
    </row>
    <row r="8" spans="1:4" ht="40.5" customHeight="1" thickBot="1">
      <c r="A8" s="88" t="s">
        <v>36</v>
      </c>
      <c r="B8" s="16" t="s">
        <v>10</v>
      </c>
      <c r="C8" s="89" t="s">
        <v>100</v>
      </c>
    </row>
    <row r="9" spans="1:4" ht="11.25" customHeight="1" thickBot="1"/>
    <row r="10" spans="1:4" ht="11.25" customHeight="1" thickBot="1">
      <c r="A10" s="82"/>
      <c r="B10" s="311" t="s">
        <v>91</v>
      </c>
      <c r="C10" s="312"/>
      <c r="D10" s="313"/>
    </row>
    <row r="11" spans="1:4" ht="30" customHeight="1" thickBot="1">
      <c r="A11" s="83" t="s">
        <v>5</v>
      </c>
      <c r="B11" s="11" t="s">
        <v>11</v>
      </c>
      <c r="C11" s="12" t="s">
        <v>106</v>
      </c>
      <c r="D11" s="13" t="s">
        <v>107</v>
      </c>
    </row>
    <row r="12" spans="1:4" ht="48" customHeight="1">
      <c r="A12" s="84" t="s">
        <v>0</v>
      </c>
      <c r="B12" s="14" t="s">
        <v>15</v>
      </c>
      <c r="C12" s="17" t="s">
        <v>110</v>
      </c>
      <c r="D12" s="85" t="s">
        <v>111</v>
      </c>
    </row>
    <row r="13" spans="1:4" ht="48" customHeight="1">
      <c r="A13" s="86" t="s">
        <v>33</v>
      </c>
      <c r="B13" s="15" t="s">
        <v>18</v>
      </c>
      <c r="C13" s="18" t="s">
        <v>105</v>
      </c>
      <c r="D13" s="87" t="s">
        <v>113</v>
      </c>
    </row>
    <row r="14" spans="1:4" ht="48" customHeight="1">
      <c r="A14" s="86" t="s">
        <v>34</v>
      </c>
      <c r="B14" s="15" t="s">
        <v>17</v>
      </c>
      <c r="C14" s="18" t="s">
        <v>104</v>
      </c>
      <c r="D14" s="87" t="s">
        <v>112</v>
      </c>
    </row>
    <row r="15" spans="1:4" ht="38.25" customHeight="1">
      <c r="A15" s="86" t="s">
        <v>35</v>
      </c>
      <c r="B15" s="15" t="s">
        <v>16</v>
      </c>
      <c r="C15" s="18" t="s">
        <v>108</v>
      </c>
      <c r="D15" s="87" t="s">
        <v>114</v>
      </c>
    </row>
    <row r="16" spans="1:4" ht="38.25" customHeight="1" thickBot="1">
      <c r="A16" s="88" t="s">
        <v>36</v>
      </c>
      <c r="B16" s="16" t="s">
        <v>19</v>
      </c>
      <c r="C16" s="19" t="s">
        <v>109</v>
      </c>
      <c r="D16" s="89" t="s">
        <v>115</v>
      </c>
    </row>
    <row r="18" spans="1:3" ht="12.75" thickBot="1"/>
    <row r="19" spans="1:3" ht="12.75" thickBot="1">
      <c r="A19" s="82"/>
      <c r="B19" s="311" t="s">
        <v>20</v>
      </c>
      <c r="C19" s="313"/>
    </row>
    <row r="20" spans="1:3" ht="24.75" thickBot="1">
      <c r="A20" s="83" t="s">
        <v>5</v>
      </c>
      <c r="B20" s="11" t="s">
        <v>103</v>
      </c>
      <c r="C20" s="13" t="s">
        <v>94</v>
      </c>
    </row>
    <row r="21" spans="1:3" ht="33.75" customHeight="1" thickBot="1">
      <c r="A21" s="88" t="s">
        <v>36</v>
      </c>
      <c r="B21" s="16" t="s">
        <v>37</v>
      </c>
      <c r="C21" s="89" t="s">
        <v>99</v>
      </c>
    </row>
    <row r="22" spans="1:3" ht="36.75" customHeight="1">
      <c r="A22" s="86" t="s">
        <v>35</v>
      </c>
      <c r="B22" s="15" t="s">
        <v>24</v>
      </c>
      <c r="C22" s="87" t="s">
        <v>98</v>
      </c>
    </row>
    <row r="23" spans="1:3" ht="42" customHeight="1">
      <c r="A23" s="86" t="s">
        <v>34</v>
      </c>
      <c r="B23" s="15" t="s">
        <v>38</v>
      </c>
      <c r="C23" s="87" t="s">
        <v>97</v>
      </c>
    </row>
    <row r="24" spans="1:3" ht="39.75" customHeight="1">
      <c r="A24" s="86" t="s">
        <v>33</v>
      </c>
      <c r="B24" s="15" t="s">
        <v>23</v>
      </c>
      <c r="C24" s="87" t="s">
        <v>96</v>
      </c>
    </row>
    <row r="25" spans="1:3" ht="50.25" customHeight="1">
      <c r="A25" s="84" t="s">
        <v>0</v>
      </c>
      <c r="B25" s="14" t="s">
        <v>22</v>
      </c>
      <c r="C25" s="85" t="s">
        <v>95</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09" hidden="1" customWidth="1"/>
    <col min="11" max="11" width="3.5" style="101" hidden="1" customWidth="1"/>
    <col min="12" max="12" width="2.625" style="101" hidden="1" customWidth="1"/>
    <col min="13" max="17" width="5.125" style="101" hidden="1" customWidth="1"/>
    <col min="18" max="16384" width="9.5" style="46"/>
  </cols>
  <sheetData>
    <row r="1" spans="1:17" ht="15.75" thickBot="1">
      <c r="A1" s="43" t="s">
        <v>2</v>
      </c>
      <c r="B1" s="42" t="s">
        <v>25</v>
      </c>
      <c r="C1" s="42" t="s">
        <v>3</v>
      </c>
      <c r="D1" s="44" t="s">
        <v>39</v>
      </c>
      <c r="E1" s="45" t="s">
        <v>40</v>
      </c>
      <c r="G1" s="100" t="s">
        <v>2</v>
      </c>
      <c r="H1" s="100" t="s">
        <v>25</v>
      </c>
      <c r="I1" s="100" t="s">
        <v>3</v>
      </c>
      <c r="J1" s="100" t="s">
        <v>39</v>
      </c>
      <c r="M1" s="100" t="s">
        <v>2</v>
      </c>
      <c r="N1" s="100" t="s">
        <v>25</v>
      </c>
      <c r="O1" s="100" t="s">
        <v>3</v>
      </c>
      <c r="P1" s="100" t="s">
        <v>118</v>
      </c>
      <c r="Q1" s="100" t="s">
        <v>39</v>
      </c>
    </row>
    <row r="2" spans="1:17" ht="15">
      <c r="A2" s="64" t="s">
        <v>1</v>
      </c>
      <c r="B2" s="65" t="s">
        <v>41</v>
      </c>
      <c r="C2" s="65" t="s">
        <v>42</v>
      </c>
      <c r="D2" s="66" t="s">
        <v>43</v>
      </c>
      <c r="E2" s="67" t="s">
        <v>44</v>
      </c>
      <c r="G2" s="102" t="s">
        <v>1</v>
      </c>
      <c r="H2" s="102" t="s">
        <v>41</v>
      </c>
      <c r="I2" s="102" t="s">
        <v>42</v>
      </c>
      <c r="J2" s="103" t="s">
        <v>43</v>
      </c>
      <c r="K2" s="101" t="s">
        <v>117</v>
      </c>
      <c r="M2" s="104">
        <v>10</v>
      </c>
      <c r="N2" s="105">
        <v>7</v>
      </c>
      <c r="O2" s="105">
        <v>1</v>
      </c>
      <c r="P2" s="105" t="str">
        <f>CONCATENATE(M2,N2,O2)</f>
        <v>1071</v>
      </c>
      <c r="Q2" s="105" t="s">
        <v>43</v>
      </c>
    </row>
    <row r="3" spans="1:17" ht="15">
      <c r="A3" s="63" t="s">
        <v>1</v>
      </c>
      <c r="B3" s="50" t="s">
        <v>45</v>
      </c>
      <c r="C3" s="50" t="s">
        <v>46</v>
      </c>
      <c r="D3" s="51" t="s">
        <v>43</v>
      </c>
      <c r="E3" s="52" t="s">
        <v>47</v>
      </c>
      <c r="G3" s="104">
        <v>10</v>
      </c>
      <c r="H3" s="105">
        <v>7</v>
      </c>
      <c r="I3" s="105">
        <v>1</v>
      </c>
      <c r="J3" s="105" t="s">
        <v>43</v>
      </c>
      <c r="M3" s="104">
        <v>10</v>
      </c>
      <c r="N3" s="105">
        <v>7</v>
      </c>
      <c r="O3" s="105">
        <v>3</v>
      </c>
      <c r="P3" s="105" t="str">
        <f t="shared" ref="P3:P66" si="0">CONCATENATE(M3,N3,O3)</f>
        <v>1073</v>
      </c>
      <c r="Q3" s="105" t="s">
        <v>43</v>
      </c>
    </row>
    <row r="4" spans="1:17" ht="15">
      <c r="A4" s="63" t="s">
        <v>1</v>
      </c>
      <c r="B4" s="50" t="s">
        <v>45</v>
      </c>
      <c r="C4" s="50" t="s">
        <v>48</v>
      </c>
      <c r="D4" s="51" t="s">
        <v>43</v>
      </c>
      <c r="E4" s="52" t="s">
        <v>49</v>
      </c>
      <c r="G4" s="104">
        <v>10</v>
      </c>
      <c r="H4" s="105">
        <v>7</v>
      </c>
      <c r="I4" s="105">
        <v>3</v>
      </c>
      <c r="J4" s="105" t="s">
        <v>43</v>
      </c>
      <c r="M4" s="104">
        <v>10</v>
      </c>
      <c r="N4" s="105">
        <v>7</v>
      </c>
      <c r="O4" s="105">
        <v>5</v>
      </c>
      <c r="P4" s="105" t="str">
        <f t="shared" si="0"/>
        <v>1075</v>
      </c>
      <c r="Q4" s="105" t="s">
        <v>43</v>
      </c>
    </row>
    <row r="5" spans="1:17" ht="15">
      <c r="A5" s="63" t="s">
        <v>1</v>
      </c>
      <c r="B5" s="50" t="s">
        <v>45</v>
      </c>
      <c r="C5" s="50" t="s">
        <v>50</v>
      </c>
      <c r="D5" s="51" t="s">
        <v>51</v>
      </c>
      <c r="E5" s="52" t="s">
        <v>52</v>
      </c>
      <c r="G5" s="104">
        <v>10</v>
      </c>
      <c r="H5" s="105">
        <v>7</v>
      </c>
      <c r="I5" s="105">
        <v>5</v>
      </c>
      <c r="J5" s="105" t="s">
        <v>43</v>
      </c>
      <c r="M5" s="104">
        <v>10</v>
      </c>
      <c r="N5" s="105">
        <v>7</v>
      </c>
      <c r="O5" s="105">
        <v>7</v>
      </c>
      <c r="P5" s="105" t="str">
        <f t="shared" si="0"/>
        <v>1077</v>
      </c>
      <c r="Q5" s="105" t="s">
        <v>43</v>
      </c>
    </row>
    <row r="6" spans="1:17" ht="15">
      <c r="A6" s="63" t="s">
        <v>1</v>
      </c>
      <c r="B6" s="50" t="s">
        <v>53</v>
      </c>
      <c r="C6" s="50" t="s">
        <v>46</v>
      </c>
      <c r="D6" s="51" t="s">
        <v>43</v>
      </c>
      <c r="E6" s="52" t="s">
        <v>54</v>
      </c>
      <c r="G6" s="104">
        <v>10</v>
      </c>
      <c r="H6" s="105">
        <v>7</v>
      </c>
      <c r="I6" s="105">
        <v>7</v>
      </c>
      <c r="J6" s="105" t="s">
        <v>43</v>
      </c>
      <c r="M6" s="104">
        <v>10</v>
      </c>
      <c r="N6" s="105">
        <v>7</v>
      </c>
      <c r="O6" s="105">
        <v>10</v>
      </c>
      <c r="P6" s="105" t="str">
        <f t="shared" si="0"/>
        <v>10710</v>
      </c>
      <c r="Q6" s="105" t="s">
        <v>43</v>
      </c>
    </row>
    <row r="7" spans="1:17" ht="15">
      <c r="A7" s="63" t="s">
        <v>1</v>
      </c>
      <c r="B7" s="50" t="s">
        <v>53</v>
      </c>
      <c r="C7" s="50" t="s">
        <v>48</v>
      </c>
      <c r="D7" s="51" t="s">
        <v>51</v>
      </c>
      <c r="E7" s="52" t="s">
        <v>55</v>
      </c>
      <c r="G7" s="104">
        <v>10</v>
      </c>
      <c r="H7" s="105">
        <v>7</v>
      </c>
      <c r="I7" s="105">
        <v>10</v>
      </c>
      <c r="J7" s="105" t="s">
        <v>43</v>
      </c>
      <c r="M7" s="104">
        <v>10</v>
      </c>
      <c r="N7" s="105">
        <v>10</v>
      </c>
      <c r="O7" s="105">
        <v>1</v>
      </c>
      <c r="P7" s="105" t="str">
        <f t="shared" si="0"/>
        <v>10101</v>
      </c>
      <c r="Q7" s="105" t="s">
        <v>43</v>
      </c>
    </row>
    <row r="8" spans="1:17" ht="15.75" thickBot="1">
      <c r="A8" s="68" t="s">
        <v>1</v>
      </c>
      <c r="B8" s="54" t="s">
        <v>53</v>
      </c>
      <c r="C8" s="54" t="s">
        <v>50</v>
      </c>
      <c r="D8" s="69" t="s">
        <v>56</v>
      </c>
      <c r="E8" s="56" t="s">
        <v>57</v>
      </c>
      <c r="G8" s="104">
        <v>10</v>
      </c>
      <c r="H8" s="105">
        <v>10</v>
      </c>
      <c r="I8" s="105">
        <v>1</v>
      </c>
      <c r="J8" s="105" t="s">
        <v>43</v>
      </c>
      <c r="M8" s="104">
        <v>10</v>
      </c>
      <c r="N8" s="105">
        <v>10</v>
      </c>
      <c r="O8" s="105">
        <v>3</v>
      </c>
      <c r="P8" s="105" t="str">
        <f t="shared" si="0"/>
        <v>10103</v>
      </c>
      <c r="Q8" s="105" t="s">
        <v>43</v>
      </c>
    </row>
    <row r="9" spans="1:17" ht="15">
      <c r="A9" s="61" t="s">
        <v>59</v>
      </c>
      <c r="B9" s="47" t="s">
        <v>58</v>
      </c>
      <c r="C9" s="47" t="s">
        <v>60</v>
      </c>
      <c r="D9" s="48" t="s">
        <v>43</v>
      </c>
      <c r="E9" s="49" t="s">
        <v>61</v>
      </c>
      <c r="G9" s="104">
        <v>10</v>
      </c>
      <c r="H9" s="105">
        <v>10</v>
      </c>
      <c r="I9" s="105">
        <v>3</v>
      </c>
      <c r="J9" s="105" t="s">
        <v>43</v>
      </c>
      <c r="M9" s="104">
        <v>10</v>
      </c>
      <c r="N9" s="105">
        <v>10</v>
      </c>
      <c r="O9" s="105">
        <v>5</v>
      </c>
      <c r="P9" s="105" t="str">
        <f t="shared" si="0"/>
        <v>10105</v>
      </c>
      <c r="Q9" s="105" t="s">
        <v>43</v>
      </c>
    </row>
    <row r="10" spans="1:17" ht="15">
      <c r="A10" s="62" t="s">
        <v>59</v>
      </c>
      <c r="B10" s="50" t="s">
        <v>62</v>
      </c>
      <c r="C10" s="50" t="s">
        <v>46</v>
      </c>
      <c r="D10" s="51" t="s">
        <v>43</v>
      </c>
      <c r="E10" s="52" t="s">
        <v>63</v>
      </c>
      <c r="G10" s="104">
        <v>10</v>
      </c>
      <c r="H10" s="105">
        <v>10</v>
      </c>
      <c r="I10" s="105">
        <v>5</v>
      </c>
      <c r="J10" s="105" t="s">
        <v>43</v>
      </c>
      <c r="M10" s="104">
        <v>10</v>
      </c>
      <c r="N10" s="105">
        <v>10</v>
      </c>
      <c r="O10" s="105">
        <v>7</v>
      </c>
      <c r="P10" s="105" t="str">
        <f t="shared" si="0"/>
        <v>10107</v>
      </c>
      <c r="Q10" s="105" t="s">
        <v>43</v>
      </c>
    </row>
    <row r="11" spans="1:17" ht="22.5">
      <c r="A11" s="62" t="s">
        <v>59</v>
      </c>
      <c r="B11" s="50" t="s">
        <v>62</v>
      </c>
      <c r="C11" s="50" t="s">
        <v>48</v>
      </c>
      <c r="D11" s="51" t="s">
        <v>43</v>
      </c>
      <c r="E11" s="52" t="s">
        <v>64</v>
      </c>
      <c r="G11" s="104">
        <v>10</v>
      </c>
      <c r="H11" s="105">
        <v>10</v>
      </c>
      <c r="I11" s="105">
        <v>7</v>
      </c>
      <c r="J11" s="105" t="s">
        <v>43</v>
      </c>
      <c r="M11" s="104">
        <v>10</v>
      </c>
      <c r="N11" s="105">
        <v>10</v>
      </c>
      <c r="O11" s="105">
        <v>10</v>
      </c>
      <c r="P11" s="105" t="str">
        <f t="shared" si="0"/>
        <v>101010</v>
      </c>
      <c r="Q11" s="105" t="s">
        <v>43</v>
      </c>
    </row>
    <row r="12" spans="1:17" ht="15">
      <c r="A12" s="62" t="s">
        <v>59</v>
      </c>
      <c r="B12" s="50" t="s">
        <v>62</v>
      </c>
      <c r="C12" s="50" t="s">
        <v>50</v>
      </c>
      <c r="D12" s="51" t="s">
        <v>51</v>
      </c>
      <c r="E12" s="52" t="s">
        <v>65</v>
      </c>
      <c r="G12" s="104">
        <v>10</v>
      </c>
      <c r="H12" s="105">
        <v>10</v>
      </c>
      <c r="I12" s="105">
        <v>10</v>
      </c>
      <c r="J12" s="105" t="s">
        <v>43</v>
      </c>
      <c r="M12" s="104">
        <v>10</v>
      </c>
      <c r="N12" s="105">
        <v>5</v>
      </c>
      <c r="O12" s="105">
        <v>7</v>
      </c>
      <c r="P12" s="105" t="str">
        <f t="shared" si="0"/>
        <v>1057</v>
      </c>
      <c r="Q12" s="105" t="s">
        <v>43</v>
      </c>
    </row>
    <row r="13" spans="1:17" ht="15">
      <c r="A13" s="62" t="s">
        <v>59</v>
      </c>
      <c r="B13" s="50" t="s">
        <v>45</v>
      </c>
      <c r="C13" s="50" t="s">
        <v>46</v>
      </c>
      <c r="D13" s="51" t="s">
        <v>43</v>
      </c>
      <c r="E13" s="52" t="s">
        <v>66</v>
      </c>
      <c r="G13" s="102" t="s">
        <v>1</v>
      </c>
      <c r="H13" s="102" t="s">
        <v>45</v>
      </c>
      <c r="I13" s="102" t="s">
        <v>46</v>
      </c>
      <c r="J13" s="103" t="s">
        <v>43</v>
      </c>
      <c r="K13" s="101" t="s">
        <v>117</v>
      </c>
      <c r="M13" s="104">
        <v>10</v>
      </c>
      <c r="N13" s="105">
        <v>5</v>
      </c>
      <c r="O13" s="105">
        <v>10</v>
      </c>
      <c r="P13" s="105" t="str">
        <f t="shared" si="0"/>
        <v>10510</v>
      </c>
      <c r="Q13" s="105" t="s">
        <v>43</v>
      </c>
    </row>
    <row r="14" spans="1:17" ht="15">
      <c r="A14" s="62" t="s">
        <v>59</v>
      </c>
      <c r="B14" s="50" t="s">
        <v>45</v>
      </c>
      <c r="C14" s="50" t="s">
        <v>48</v>
      </c>
      <c r="D14" s="51" t="s">
        <v>43</v>
      </c>
      <c r="E14" s="52" t="s">
        <v>67</v>
      </c>
      <c r="G14" s="104">
        <v>10</v>
      </c>
      <c r="H14" s="105">
        <v>5</v>
      </c>
      <c r="I14" s="105">
        <v>7</v>
      </c>
      <c r="J14" s="105" t="s">
        <v>43</v>
      </c>
      <c r="M14" s="104">
        <v>10</v>
      </c>
      <c r="N14" s="106">
        <v>5</v>
      </c>
      <c r="O14" s="106">
        <v>5</v>
      </c>
      <c r="P14" s="105" t="str">
        <f t="shared" si="0"/>
        <v>1055</v>
      </c>
      <c r="Q14" s="106" t="s">
        <v>43</v>
      </c>
    </row>
    <row r="15" spans="1:17" ht="15">
      <c r="A15" s="62" t="s">
        <v>59</v>
      </c>
      <c r="B15" s="50" t="s">
        <v>45</v>
      </c>
      <c r="C15" s="50" t="s">
        <v>50</v>
      </c>
      <c r="D15" s="51" t="s">
        <v>51</v>
      </c>
      <c r="E15" s="52" t="s">
        <v>68</v>
      </c>
      <c r="G15" s="104">
        <v>10</v>
      </c>
      <c r="H15" s="105">
        <v>5</v>
      </c>
      <c r="I15" s="105">
        <v>10</v>
      </c>
      <c r="J15" s="105" t="s">
        <v>43</v>
      </c>
      <c r="M15" s="104">
        <v>10</v>
      </c>
      <c r="N15" s="107">
        <v>5</v>
      </c>
      <c r="O15" s="107">
        <v>1</v>
      </c>
      <c r="P15" s="105" t="str">
        <f t="shared" si="0"/>
        <v>1051</v>
      </c>
      <c r="Q15" s="105" t="s">
        <v>51</v>
      </c>
    </row>
    <row r="16" spans="1:17" ht="15">
      <c r="A16" s="62" t="s">
        <v>59</v>
      </c>
      <c r="B16" s="50" t="s">
        <v>53</v>
      </c>
      <c r="C16" s="50" t="s">
        <v>46</v>
      </c>
      <c r="D16" s="53" t="s">
        <v>51</v>
      </c>
      <c r="E16" s="52" t="s">
        <v>69</v>
      </c>
      <c r="G16" s="102" t="s">
        <v>1</v>
      </c>
      <c r="H16" s="102" t="s">
        <v>45</v>
      </c>
      <c r="I16" s="102" t="s">
        <v>48</v>
      </c>
      <c r="J16" s="103" t="s">
        <v>43</v>
      </c>
      <c r="K16" s="101" t="s">
        <v>117</v>
      </c>
      <c r="M16" s="104">
        <v>10</v>
      </c>
      <c r="N16" s="107">
        <v>5</v>
      </c>
      <c r="O16" s="107">
        <v>3</v>
      </c>
      <c r="P16" s="105" t="str">
        <f t="shared" si="0"/>
        <v>1053</v>
      </c>
      <c r="Q16" s="105" t="s">
        <v>51</v>
      </c>
    </row>
    <row r="17" spans="1:17" ht="15">
      <c r="A17" s="62" t="s">
        <v>59</v>
      </c>
      <c r="B17" s="50" t="s">
        <v>53</v>
      </c>
      <c r="C17" s="50" t="s">
        <v>48</v>
      </c>
      <c r="D17" s="53" t="s">
        <v>51</v>
      </c>
      <c r="E17" s="52" t="s">
        <v>70</v>
      </c>
      <c r="G17" s="104">
        <v>10</v>
      </c>
      <c r="H17" s="106">
        <v>5</v>
      </c>
      <c r="I17" s="106">
        <v>5</v>
      </c>
      <c r="J17" s="106" t="s">
        <v>43</v>
      </c>
      <c r="M17" s="104">
        <v>10</v>
      </c>
      <c r="N17" s="104">
        <v>1</v>
      </c>
      <c r="O17" s="104">
        <v>7</v>
      </c>
      <c r="P17" s="105" t="str">
        <f t="shared" si="0"/>
        <v>1017</v>
      </c>
      <c r="Q17" s="105" t="s">
        <v>43</v>
      </c>
    </row>
    <row r="18" spans="1:17" ht="15.75" thickBot="1">
      <c r="A18" s="70" t="s">
        <v>59</v>
      </c>
      <c r="B18" s="71" t="s">
        <v>53</v>
      </c>
      <c r="C18" s="71" t="s">
        <v>50</v>
      </c>
      <c r="D18" s="72" t="s">
        <v>56</v>
      </c>
      <c r="E18" s="73" t="s">
        <v>71</v>
      </c>
      <c r="G18" s="102" t="s">
        <v>1</v>
      </c>
      <c r="H18" s="102" t="s">
        <v>45</v>
      </c>
      <c r="I18" s="102" t="s">
        <v>50</v>
      </c>
      <c r="J18" s="103" t="s">
        <v>51</v>
      </c>
      <c r="K18" s="101" t="s">
        <v>117</v>
      </c>
      <c r="M18" s="104">
        <v>10</v>
      </c>
      <c r="N18" s="104">
        <v>1</v>
      </c>
      <c r="O18" s="104">
        <v>10</v>
      </c>
      <c r="P18" s="105" t="str">
        <f t="shared" si="0"/>
        <v>10110</v>
      </c>
      <c r="Q18" s="105" t="s">
        <v>43</v>
      </c>
    </row>
    <row r="19" spans="1:17" ht="15">
      <c r="A19" s="74" t="s">
        <v>72</v>
      </c>
      <c r="B19" s="65" t="s">
        <v>58</v>
      </c>
      <c r="C19" s="65" t="s">
        <v>42</v>
      </c>
      <c r="D19" s="75" t="s">
        <v>43</v>
      </c>
      <c r="E19" s="67" t="s">
        <v>73</v>
      </c>
      <c r="G19" s="104">
        <v>10</v>
      </c>
      <c r="H19" s="107">
        <v>5</v>
      </c>
      <c r="I19" s="107">
        <v>1</v>
      </c>
      <c r="J19" s="105" t="s">
        <v>51</v>
      </c>
      <c r="M19" s="104">
        <v>10</v>
      </c>
      <c r="N19" s="104">
        <v>3</v>
      </c>
      <c r="O19" s="104">
        <v>7</v>
      </c>
      <c r="P19" s="105" t="str">
        <f t="shared" si="0"/>
        <v>1037</v>
      </c>
      <c r="Q19" s="105" t="s">
        <v>43</v>
      </c>
    </row>
    <row r="20" spans="1:17" ht="15">
      <c r="A20" s="60" t="s">
        <v>72</v>
      </c>
      <c r="B20" s="50" t="s">
        <v>62</v>
      </c>
      <c r="C20" s="50" t="s">
        <v>46</v>
      </c>
      <c r="D20" s="53" t="s">
        <v>43</v>
      </c>
      <c r="E20" s="52" t="s">
        <v>74</v>
      </c>
      <c r="G20" s="104">
        <v>10</v>
      </c>
      <c r="H20" s="107">
        <v>5</v>
      </c>
      <c r="I20" s="107">
        <v>3</v>
      </c>
      <c r="J20" s="105" t="s">
        <v>51</v>
      </c>
      <c r="M20" s="104">
        <v>10</v>
      </c>
      <c r="N20" s="104">
        <v>3</v>
      </c>
      <c r="O20" s="104">
        <v>10</v>
      </c>
      <c r="P20" s="105" t="str">
        <f t="shared" si="0"/>
        <v>10310</v>
      </c>
      <c r="Q20" s="105" t="s">
        <v>43</v>
      </c>
    </row>
    <row r="21" spans="1:17" ht="15">
      <c r="A21" s="60" t="s">
        <v>72</v>
      </c>
      <c r="B21" s="50" t="s">
        <v>62</v>
      </c>
      <c r="C21" s="50" t="s">
        <v>48</v>
      </c>
      <c r="D21" s="53" t="s">
        <v>43</v>
      </c>
      <c r="E21" s="52" t="s">
        <v>75</v>
      </c>
      <c r="G21" s="102" t="s">
        <v>1</v>
      </c>
      <c r="H21" s="102" t="s">
        <v>53</v>
      </c>
      <c r="I21" s="102" t="s">
        <v>46</v>
      </c>
      <c r="J21" s="103" t="s">
        <v>43</v>
      </c>
      <c r="K21" s="101" t="s">
        <v>117</v>
      </c>
      <c r="M21" s="104">
        <v>10</v>
      </c>
      <c r="N21" s="104">
        <v>1</v>
      </c>
      <c r="O21" s="104">
        <v>5</v>
      </c>
      <c r="P21" s="105" t="str">
        <f t="shared" si="0"/>
        <v>1015</v>
      </c>
      <c r="Q21" s="105" t="s">
        <v>51</v>
      </c>
    </row>
    <row r="22" spans="1:17" ht="15">
      <c r="A22" s="60" t="s">
        <v>72</v>
      </c>
      <c r="B22" s="50" t="s">
        <v>62</v>
      </c>
      <c r="C22" s="50" t="s">
        <v>50</v>
      </c>
      <c r="D22" s="53" t="s">
        <v>51</v>
      </c>
      <c r="E22" s="52" t="s">
        <v>76</v>
      </c>
      <c r="G22" s="104">
        <v>10</v>
      </c>
      <c r="H22" s="104">
        <v>1</v>
      </c>
      <c r="I22" s="104">
        <v>7</v>
      </c>
      <c r="J22" s="105" t="s">
        <v>43</v>
      </c>
      <c r="M22" s="104">
        <v>10</v>
      </c>
      <c r="N22" s="104">
        <v>3</v>
      </c>
      <c r="O22" s="104">
        <v>5</v>
      </c>
      <c r="P22" s="105" t="str">
        <f t="shared" si="0"/>
        <v>1035</v>
      </c>
      <c r="Q22" s="105" t="s">
        <v>51</v>
      </c>
    </row>
    <row r="23" spans="1:17" ht="15">
      <c r="A23" s="60" t="s">
        <v>72</v>
      </c>
      <c r="B23" s="50" t="s">
        <v>45</v>
      </c>
      <c r="C23" s="50" t="s">
        <v>46</v>
      </c>
      <c r="D23" s="53" t="s">
        <v>43</v>
      </c>
      <c r="E23" s="52" t="s">
        <v>77</v>
      </c>
      <c r="G23" s="104">
        <v>10</v>
      </c>
      <c r="H23" s="104">
        <v>1</v>
      </c>
      <c r="I23" s="104">
        <v>10</v>
      </c>
      <c r="J23" s="105" t="s">
        <v>43</v>
      </c>
      <c r="M23" s="104">
        <v>10</v>
      </c>
      <c r="N23" s="107">
        <v>1</v>
      </c>
      <c r="O23" s="107">
        <v>1</v>
      </c>
      <c r="P23" s="105" t="str">
        <f t="shared" si="0"/>
        <v>1011</v>
      </c>
      <c r="Q23" s="108" t="s">
        <v>56</v>
      </c>
    </row>
    <row r="24" spans="1:17" ht="15">
      <c r="A24" s="60" t="s">
        <v>72</v>
      </c>
      <c r="B24" s="50" t="s">
        <v>45</v>
      </c>
      <c r="C24" s="50" t="s">
        <v>48</v>
      </c>
      <c r="D24" s="53" t="s">
        <v>51</v>
      </c>
      <c r="E24" s="52" t="s">
        <v>78</v>
      </c>
      <c r="G24" s="104">
        <v>10</v>
      </c>
      <c r="H24" s="104">
        <v>3</v>
      </c>
      <c r="I24" s="104">
        <v>7</v>
      </c>
      <c r="J24" s="105" t="s">
        <v>43</v>
      </c>
      <c r="M24" s="104">
        <v>10</v>
      </c>
      <c r="N24" s="107">
        <v>1</v>
      </c>
      <c r="O24" s="107">
        <v>3</v>
      </c>
      <c r="P24" s="105" t="str">
        <f t="shared" si="0"/>
        <v>1013</v>
      </c>
      <c r="Q24" s="108" t="s">
        <v>56</v>
      </c>
    </row>
    <row r="25" spans="1:17" ht="15">
      <c r="A25" s="60" t="s">
        <v>72</v>
      </c>
      <c r="B25" s="50" t="s">
        <v>45</v>
      </c>
      <c r="C25" s="50" t="s">
        <v>50</v>
      </c>
      <c r="D25" s="53" t="s">
        <v>56</v>
      </c>
      <c r="E25" s="52" t="s">
        <v>79</v>
      </c>
      <c r="G25" s="104">
        <v>10</v>
      </c>
      <c r="H25" s="104">
        <v>3</v>
      </c>
      <c r="I25" s="104">
        <v>10</v>
      </c>
      <c r="J25" s="105" t="s">
        <v>43</v>
      </c>
      <c r="M25" s="104">
        <v>10</v>
      </c>
      <c r="N25" s="107">
        <v>3</v>
      </c>
      <c r="O25" s="107">
        <v>1</v>
      </c>
      <c r="P25" s="105" t="str">
        <f t="shared" si="0"/>
        <v>1031</v>
      </c>
      <c r="Q25" s="108" t="s">
        <v>56</v>
      </c>
    </row>
    <row r="26" spans="1:17" ht="15">
      <c r="A26" s="60" t="s">
        <v>72</v>
      </c>
      <c r="B26" s="50" t="s">
        <v>53</v>
      </c>
      <c r="C26" s="50" t="s">
        <v>46</v>
      </c>
      <c r="D26" s="53" t="s">
        <v>51</v>
      </c>
      <c r="E26" s="52" t="s">
        <v>80</v>
      </c>
      <c r="G26" s="102" t="s">
        <v>1</v>
      </c>
      <c r="H26" s="102" t="s">
        <v>53</v>
      </c>
      <c r="I26" s="102" t="s">
        <v>48</v>
      </c>
      <c r="J26" s="103" t="s">
        <v>51</v>
      </c>
      <c r="K26" s="101" t="s">
        <v>117</v>
      </c>
      <c r="M26" s="104">
        <v>10</v>
      </c>
      <c r="N26" s="107">
        <v>3</v>
      </c>
      <c r="O26" s="107">
        <v>3</v>
      </c>
      <c r="P26" s="105" t="str">
        <f t="shared" si="0"/>
        <v>1033</v>
      </c>
      <c r="Q26" s="108" t="s">
        <v>56</v>
      </c>
    </row>
    <row r="27" spans="1:17" ht="15">
      <c r="A27" s="60" t="s">
        <v>72</v>
      </c>
      <c r="B27" s="50" t="s">
        <v>53</v>
      </c>
      <c r="C27" s="50" t="s">
        <v>48</v>
      </c>
      <c r="D27" s="53" t="s">
        <v>56</v>
      </c>
      <c r="E27" s="52" t="s">
        <v>81</v>
      </c>
      <c r="G27" s="104">
        <v>10</v>
      </c>
      <c r="H27" s="104">
        <v>1</v>
      </c>
      <c r="I27" s="104">
        <v>5</v>
      </c>
      <c r="J27" s="105" t="s">
        <v>51</v>
      </c>
      <c r="M27" s="106">
        <v>7</v>
      </c>
      <c r="N27" s="106">
        <v>10</v>
      </c>
      <c r="O27" s="106">
        <v>3</v>
      </c>
      <c r="P27" s="105" t="str">
        <f t="shared" si="0"/>
        <v>7103</v>
      </c>
      <c r="Q27" s="106" t="s">
        <v>43</v>
      </c>
    </row>
    <row r="28" spans="1:17" ht="15">
      <c r="A28" s="60" t="s">
        <v>72</v>
      </c>
      <c r="B28" s="50" t="s">
        <v>53</v>
      </c>
      <c r="C28" s="50" t="s">
        <v>50</v>
      </c>
      <c r="D28" s="53" t="s">
        <v>56</v>
      </c>
      <c r="E28" s="52" t="s">
        <v>82</v>
      </c>
      <c r="G28" s="104">
        <v>10</v>
      </c>
      <c r="H28" s="104">
        <v>3</v>
      </c>
      <c r="I28" s="104">
        <v>5</v>
      </c>
      <c r="J28" s="105" t="s">
        <v>51</v>
      </c>
      <c r="M28" s="106">
        <v>7</v>
      </c>
      <c r="N28" s="106">
        <v>10</v>
      </c>
      <c r="O28" s="106">
        <v>5</v>
      </c>
      <c r="P28" s="105" t="str">
        <f t="shared" si="0"/>
        <v>7105</v>
      </c>
      <c r="Q28" s="106" t="s">
        <v>43</v>
      </c>
    </row>
    <row r="29" spans="1:17" ht="15.75" thickBot="1">
      <c r="A29" s="94">
        <v>1</v>
      </c>
      <c r="B29" s="54" t="s">
        <v>42</v>
      </c>
      <c r="C29" s="54" t="s">
        <v>42</v>
      </c>
      <c r="D29" s="55" t="s">
        <v>56</v>
      </c>
      <c r="E29" s="56" t="s">
        <v>83</v>
      </c>
      <c r="G29" s="102" t="s">
        <v>1</v>
      </c>
      <c r="H29" s="102" t="s">
        <v>53</v>
      </c>
      <c r="I29" s="102" t="s">
        <v>50</v>
      </c>
      <c r="J29" s="103" t="s">
        <v>56</v>
      </c>
      <c r="K29" s="101" t="s">
        <v>117</v>
      </c>
      <c r="M29" s="106">
        <v>7</v>
      </c>
      <c r="N29" s="106">
        <v>10</v>
      </c>
      <c r="O29" s="106">
        <v>7</v>
      </c>
      <c r="P29" s="105" t="str">
        <f t="shared" si="0"/>
        <v>7107</v>
      </c>
      <c r="Q29" s="106" t="s">
        <v>43</v>
      </c>
    </row>
    <row r="30" spans="1:17">
      <c r="A30" s="57"/>
      <c r="B30" s="57"/>
      <c r="C30" s="57"/>
      <c r="D30" s="57"/>
      <c r="G30" s="104">
        <v>10</v>
      </c>
      <c r="H30" s="107">
        <v>1</v>
      </c>
      <c r="I30" s="107">
        <v>1</v>
      </c>
      <c r="J30" s="108" t="s">
        <v>56</v>
      </c>
      <c r="M30" s="106">
        <v>7</v>
      </c>
      <c r="N30" s="106">
        <v>10</v>
      </c>
      <c r="O30" s="106">
        <v>10</v>
      </c>
      <c r="P30" s="105" t="str">
        <f t="shared" si="0"/>
        <v>71010</v>
      </c>
      <c r="Q30" s="106" t="s">
        <v>43</v>
      </c>
    </row>
    <row r="31" spans="1:17">
      <c r="A31" s="57"/>
      <c r="B31" s="57"/>
      <c r="C31" s="57"/>
      <c r="D31" s="57"/>
      <c r="G31" s="104">
        <v>10</v>
      </c>
      <c r="H31" s="107">
        <v>1</v>
      </c>
      <c r="I31" s="107">
        <v>3</v>
      </c>
      <c r="J31" s="108" t="s">
        <v>56</v>
      </c>
      <c r="K31" s="109"/>
      <c r="L31" s="109"/>
      <c r="M31" s="106">
        <v>7</v>
      </c>
      <c r="N31" s="106">
        <v>7</v>
      </c>
      <c r="O31" s="106">
        <v>7</v>
      </c>
      <c r="P31" s="105" t="str">
        <f t="shared" si="0"/>
        <v>777</v>
      </c>
      <c r="Q31" s="106" t="s">
        <v>43</v>
      </c>
    </row>
    <row r="32" spans="1:17">
      <c r="A32" s="57"/>
      <c r="B32" s="57"/>
      <c r="C32" s="57"/>
      <c r="D32" s="57"/>
      <c r="G32" s="104">
        <v>10</v>
      </c>
      <c r="H32" s="107">
        <v>3</v>
      </c>
      <c r="I32" s="107">
        <v>1</v>
      </c>
      <c r="J32" s="108" t="s">
        <v>56</v>
      </c>
      <c r="K32" s="109"/>
      <c r="L32" s="109"/>
      <c r="M32" s="106">
        <v>7</v>
      </c>
      <c r="N32" s="106">
        <v>7</v>
      </c>
      <c r="O32" s="106">
        <v>10</v>
      </c>
      <c r="P32" s="105" t="str">
        <f t="shared" si="0"/>
        <v>7710</v>
      </c>
      <c r="Q32" s="106" t="s">
        <v>43</v>
      </c>
    </row>
    <row r="33" spans="1:17" s="58" customFormat="1">
      <c r="A33" s="57"/>
      <c r="B33" s="57"/>
      <c r="C33" s="57"/>
      <c r="D33" s="57"/>
      <c r="G33" s="104">
        <v>10</v>
      </c>
      <c r="H33" s="107">
        <v>3</v>
      </c>
      <c r="I33" s="107">
        <v>3</v>
      </c>
      <c r="J33" s="108" t="s">
        <v>56</v>
      </c>
      <c r="K33" s="109"/>
      <c r="L33" s="109"/>
      <c r="M33" s="106">
        <v>7</v>
      </c>
      <c r="N33" s="106">
        <v>7</v>
      </c>
      <c r="O33" s="106">
        <v>5</v>
      </c>
      <c r="P33" s="105" t="str">
        <f t="shared" si="0"/>
        <v>775</v>
      </c>
      <c r="Q33" s="106" t="s">
        <v>43</v>
      </c>
    </row>
    <row r="34" spans="1:17" s="58" customFormat="1">
      <c r="A34" s="57"/>
      <c r="B34" s="57"/>
      <c r="C34" s="57"/>
      <c r="D34" s="57"/>
      <c r="G34" s="110" t="s">
        <v>59</v>
      </c>
      <c r="H34" s="110" t="s">
        <v>58</v>
      </c>
      <c r="I34" s="110" t="s">
        <v>60</v>
      </c>
      <c r="J34" s="111" t="s">
        <v>43</v>
      </c>
      <c r="K34" s="109" t="s">
        <v>117</v>
      </c>
      <c r="L34" s="109"/>
      <c r="M34" s="106">
        <v>7</v>
      </c>
      <c r="N34" s="106">
        <v>7</v>
      </c>
      <c r="O34" s="106">
        <v>1</v>
      </c>
      <c r="P34" s="105" t="str">
        <f t="shared" si="0"/>
        <v>771</v>
      </c>
      <c r="Q34" s="106" t="s">
        <v>51</v>
      </c>
    </row>
    <row r="35" spans="1:17" s="58" customFormat="1">
      <c r="A35" s="57"/>
      <c r="B35" s="57"/>
      <c r="C35" s="57"/>
      <c r="D35" s="57"/>
      <c r="G35" s="106">
        <v>7</v>
      </c>
      <c r="H35" s="106">
        <v>10</v>
      </c>
      <c r="I35" s="106">
        <v>3</v>
      </c>
      <c r="J35" s="106" t="s">
        <v>43</v>
      </c>
      <c r="K35" s="109"/>
      <c r="L35" s="109"/>
      <c r="M35" s="106">
        <v>7</v>
      </c>
      <c r="N35" s="106">
        <v>7</v>
      </c>
      <c r="O35" s="106">
        <v>3</v>
      </c>
      <c r="P35" s="105" t="str">
        <f t="shared" si="0"/>
        <v>773</v>
      </c>
      <c r="Q35" s="106" t="s">
        <v>51</v>
      </c>
    </row>
    <row r="36" spans="1:17" s="58" customFormat="1">
      <c r="A36" s="57"/>
      <c r="B36" s="57"/>
      <c r="C36" s="57"/>
      <c r="D36" s="57"/>
      <c r="G36" s="106">
        <v>7</v>
      </c>
      <c r="H36" s="106">
        <v>10</v>
      </c>
      <c r="I36" s="106">
        <v>5</v>
      </c>
      <c r="J36" s="106" t="s">
        <v>43</v>
      </c>
      <c r="K36" s="101"/>
      <c r="L36" s="101"/>
      <c r="M36" s="106">
        <v>7</v>
      </c>
      <c r="N36" s="106">
        <v>5</v>
      </c>
      <c r="O36" s="106">
        <v>7</v>
      </c>
      <c r="P36" s="105" t="str">
        <f t="shared" si="0"/>
        <v>757</v>
      </c>
      <c r="Q36" s="106" t="s">
        <v>43</v>
      </c>
    </row>
    <row r="37" spans="1:17" s="58" customFormat="1">
      <c r="A37" s="57"/>
      <c r="B37" s="57"/>
      <c r="C37" s="57"/>
      <c r="D37" s="57"/>
      <c r="G37" s="106">
        <v>7</v>
      </c>
      <c r="H37" s="106">
        <v>10</v>
      </c>
      <c r="I37" s="106">
        <v>7</v>
      </c>
      <c r="J37" s="106" t="s">
        <v>43</v>
      </c>
      <c r="K37" s="101"/>
      <c r="L37" s="101"/>
      <c r="M37" s="106">
        <v>7</v>
      </c>
      <c r="N37" s="106">
        <v>5</v>
      </c>
      <c r="O37" s="106">
        <v>10</v>
      </c>
      <c r="P37" s="105" t="str">
        <f t="shared" si="0"/>
        <v>7510</v>
      </c>
      <c r="Q37" s="106" t="s">
        <v>43</v>
      </c>
    </row>
    <row r="38" spans="1:17">
      <c r="G38" s="106">
        <v>7</v>
      </c>
      <c r="H38" s="106">
        <v>10</v>
      </c>
      <c r="I38" s="106">
        <v>10</v>
      </c>
      <c r="J38" s="106" t="s">
        <v>43</v>
      </c>
      <c r="M38" s="106">
        <v>7</v>
      </c>
      <c r="N38" s="106">
        <v>5</v>
      </c>
      <c r="O38" s="106">
        <v>5</v>
      </c>
      <c r="P38" s="105" t="str">
        <f t="shared" si="0"/>
        <v>755</v>
      </c>
      <c r="Q38" s="106" t="s">
        <v>43</v>
      </c>
    </row>
    <row r="39" spans="1:17">
      <c r="G39" s="110" t="s">
        <v>59</v>
      </c>
      <c r="H39" s="110" t="s">
        <v>62</v>
      </c>
      <c r="I39" s="110" t="s">
        <v>46</v>
      </c>
      <c r="J39" s="111" t="s">
        <v>43</v>
      </c>
      <c r="K39" s="101" t="s">
        <v>117</v>
      </c>
      <c r="M39" s="106">
        <v>7</v>
      </c>
      <c r="N39" s="106">
        <v>5</v>
      </c>
      <c r="O39" s="106">
        <v>1</v>
      </c>
      <c r="P39" s="105" t="str">
        <f t="shared" si="0"/>
        <v>751</v>
      </c>
      <c r="Q39" s="106" t="s">
        <v>51</v>
      </c>
    </row>
    <row r="40" spans="1:17">
      <c r="G40" s="106">
        <v>7</v>
      </c>
      <c r="H40" s="106">
        <v>7</v>
      </c>
      <c r="I40" s="106">
        <v>7</v>
      </c>
      <c r="J40" s="106" t="s">
        <v>43</v>
      </c>
      <c r="M40" s="106">
        <v>7</v>
      </c>
      <c r="N40" s="106">
        <v>5</v>
      </c>
      <c r="O40" s="106">
        <v>3</v>
      </c>
      <c r="P40" s="105" t="str">
        <f t="shared" si="0"/>
        <v>753</v>
      </c>
      <c r="Q40" s="106" t="s">
        <v>51</v>
      </c>
    </row>
    <row r="41" spans="1:17">
      <c r="G41" s="106">
        <v>7</v>
      </c>
      <c r="H41" s="106">
        <v>7</v>
      </c>
      <c r="I41" s="106">
        <v>10</v>
      </c>
      <c r="J41" s="106" t="s">
        <v>43</v>
      </c>
      <c r="M41" s="106">
        <v>7</v>
      </c>
      <c r="N41" s="106">
        <v>1</v>
      </c>
      <c r="O41" s="106">
        <v>7</v>
      </c>
      <c r="P41" s="105" t="str">
        <f t="shared" si="0"/>
        <v>717</v>
      </c>
      <c r="Q41" s="106" t="s">
        <v>51</v>
      </c>
    </row>
    <row r="42" spans="1:17">
      <c r="G42" s="110" t="s">
        <v>59</v>
      </c>
      <c r="H42" s="110" t="s">
        <v>62</v>
      </c>
      <c r="I42" s="110" t="s">
        <v>48</v>
      </c>
      <c r="J42" s="111" t="s">
        <v>43</v>
      </c>
      <c r="K42" s="101" t="s">
        <v>117</v>
      </c>
      <c r="M42" s="106">
        <v>7</v>
      </c>
      <c r="N42" s="106">
        <v>1</v>
      </c>
      <c r="O42" s="106">
        <v>10</v>
      </c>
      <c r="P42" s="105" t="str">
        <f t="shared" si="0"/>
        <v>7110</v>
      </c>
      <c r="Q42" s="106" t="s">
        <v>51</v>
      </c>
    </row>
    <row r="43" spans="1:17">
      <c r="G43" s="106">
        <v>7</v>
      </c>
      <c r="H43" s="106">
        <v>7</v>
      </c>
      <c r="I43" s="106">
        <v>5</v>
      </c>
      <c r="J43" s="106" t="s">
        <v>43</v>
      </c>
      <c r="M43" s="106">
        <v>7</v>
      </c>
      <c r="N43" s="106">
        <v>3</v>
      </c>
      <c r="O43" s="106">
        <v>7</v>
      </c>
      <c r="P43" s="105" t="str">
        <f t="shared" si="0"/>
        <v>737</v>
      </c>
      <c r="Q43" s="106" t="s">
        <v>51</v>
      </c>
    </row>
    <row r="44" spans="1:17">
      <c r="G44" s="110" t="s">
        <v>59</v>
      </c>
      <c r="H44" s="110" t="s">
        <v>62</v>
      </c>
      <c r="I44" s="110" t="s">
        <v>50</v>
      </c>
      <c r="J44" s="111" t="s">
        <v>51</v>
      </c>
      <c r="K44" s="101" t="s">
        <v>117</v>
      </c>
      <c r="M44" s="106">
        <v>7</v>
      </c>
      <c r="N44" s="106">
        <v>3</v>
      </c>
      <c r="O44" s="106">
        <v>10</v>
      </c>
      <c r="P44" s="105" t="str">
        <f t="shared" si="0"/>
        <v>7310</v>
      </c>
      <c r="Q44" s="106" t="s">
        <v>51</v>
      </c>
    </row>
    <row r="45" spans="1:17">
      <c r="G45" s="106">
        <v>7</v>
      </c>
      <c r="H45" s="106">
        <v>7</v>
      </c>
      <c r="I45" s="106">
        <v>1</v>
      </c>
      <c r="J45" s="106" t="s">
        <v>51</v>
      </c>
      <c r="M45" s="106">
        <v>7</v>
      </c>
      <c r="N45" s="106">
        <v>1</v>
      </c>
      <c r="O45" s="106">
        <v>5</v>
      </c>
      <c r="P45" s="105" t="str">
        <f t="shared" si="0"/>
        <v>715</v>
      </c>
      <c r="Q45" s="106" t="s">
        <v>51</v>
      </c>
    </row>
    <row r="46" spans="1:17">
      <c r="G46" s="106">
        <v>7</v>
      </c>
      <c r="H46" s="106">
        <v>7</v>
      </c>
      <c r="I46" s="106">
        <v>3</v>
      </c>
      <c r="J46" s="106" t="s">
        <v>51</v>
      </c>
      <c r="M46" s="106">
        <v>7</v>
      </c>
      <c r="N46" s="106">
        <v>3</v>
      </c>
      <c r="O46" s="106">
        <v>5</v>
      </c>
      <c r="P46" s="105" t="str">
        <f t="shared" si="0"/>
        <v>735</v>
      </c>
      <c r="Q46" s="106" t="s">
        <v>51</v>
      </c>
    </row>
    <row r="47" spans="1:17">
      <c r="G47" s="110" t="s">
        <v>59</v>
      </c>
      <c r="H47" s="110" t="s">
        <v>45</v>
      </c>
      <c r="I47" s="110" t="s">
        <v>46</v>
      </c>
      <c r="J47" s="111" t="s">
        <v>43</v>
      </c>
      <c r="K47" s="101" t="s">
        <v>117</v>
      </c>
      <c r="M47" s="105">
        <v>7</v>
      </c>
      <c r="N47" s="105">
        <v>1</v>
      </c>
      <c r="O47" s="105">
        <v>1</v>
      </c>
      <c r="P47" s="105" t="str">
        <f t="shared" si="0"/>
        <v>711</v>
      </c>
      <c r="Q47" s="108" t="s">
        <v>56</v>
      </c>
    </row>
    <row r="48" spans="1:17">
      <c r="G48" s="106">
        <v>7</v>
      </c>
      <c r="H48" s="106">
        <v>5</v>
      </c>
      <c r="I48" s="106">
        <v>7</v>
      </c>
      <c r="J48" s="106" t="s">
        <v>43</v>
      </c>
      <c r="M48" s="105">
        <v>7</v>
      </c>
      <c r="N48" s="105">
        <v>1</v>
      </c>
      <c r="O48" s="105">
        <v>3</v>
      </c>
      <c r="P48" s="105" t="str">
        <f t="shared" si="0"/>
        <v>713</v>
      </c>
      <c r="Q48" s="108" t="s">
        <v>56</v>
      </c>
    </row>
    <row r="49" spans="7:17">
      <c r="G49" s="106">
        <v>7</v>
      </c>
      <c r="H49" s="106">
        <v>5</v>
      </c>
      <c r="I49" s="106">
        <v>10</v>
      </c>
      <c r="J49" s="106" t="s">
        <v>43</v>
      </c>
      <c r="M49" s="105">
        <v>7</v>
      </c>
      <c r="N49" s="105">
        <v>3</v>
      </c>
      <c r="O49" s="105">
        <v>1</v>
      </c>
      <c r="P49" s="105" t="str">
        <f t="shared" si="0"/>
        <v>731</v>
      </c>
      <c r="Q49" s="108" t="s">
        <v>56</v>
      </c>
    </row>
    <row r="50" spans="7:17">
      <c r="G50" s="110" t="s">
        <v>59</v>
      </c>
      <c r="H50" s="110" t="s">
        <v>45</v>
      </c>
      <c r="I50" s="110" t="s">
        <v>48</v>
      </c>
      <c r="J50" s="111" t="s">
        <v>43</v>
      </c>
      <c r="K50" s="101" t="s">
        <v>117</v>
      </c>
      <c r="M50" s="105">
        <v>7</v>
      </c>
      <c r="N50" s="105">
        <v>3</v>
      </c>
      <c r="O50" s="105">
        <v>3</v>
      </c>
      <c r="P50" s="105" t="str">
        <f t="shared" si="0"/>
        <v>733</v>
      </c>
      <c r="Q50" s="108" t="s">
        <v>56</v>
      </c>
    </row>
    <row r="51" spans="7:17">
      <c r="G51" s="106">
        <v>7</v>
      </c>
      <c r="H51" s="106">
        <v>5</v>
      </c>
      <c r="I51" s="106">
        <v>5</v>
      </c>
      <c r="J51" s="106" t="s">
        <v>43</v>
      </c>
      <c r="M51" s="106">
        <v>5</v>
      </c>
      <c r="N51" s="106">
        <v>10</v>
      </c>
      <c r="O51" s="106">
        <v>3</v>
      </c>
      <c r="P51" s="105" t="str">
        <f t="shared" si="0"/>
        <v>5103</v>
      </c>
      <c r="Q51" s="106" t="s">
        <v>43</v>
      </c>
    </row>
    <row r="52" spans="7:17">
      <c r="G52" s="110" t="s">
        <v>59</v>
      </c>
      <c r="H52" s="110" t="s">
        <v>45</v>
      </c>
      <c r="I52" s="110" t="s">
        <v>50</v>
      </c>
      <c r="J52" s="111" t="s">
        <v>51</v>
      </c>
      <c r="K52" s="101" t="s">
        <v>117</v>
      </c>
      <c r="M52" s="106">
        <v>5</v>
      </c>
      <c r="N52" s="106">
        <v>10</v>
      </c>
      <c r="O52" s="106">
        <v>5</v>
      </c>
      <c r="P52" s="105" t="str">
        <f t="shared" si="0"/>
        <v>5105</v>
      </c>
      <c r="Q52" s="106" t="s">
        <v>43</v>
      </c>
    </row>
    <row r="53" spans="7:17">
      <c r="G53" s="106">
        <v>7</v>
      </c>
      <c r="H53" s="106">
        <v>5</v>
      </c>
      <c r="I53" s="106">
        <v>1</v>
      </c>
      <c r="J53" s="106" t="s">
        <v>51</v>
      </c>
      <c r="M53" s="106">
        <v>5</v>
      </c>
      <c r="N53" s="106">
        <v>10</v>
      </c>
      <c r="O53" s="106">
        <v>7</v>
      </c>
      <c r="P53" s="105" t="str">
        <f t="shared" si="0"/>
        <v>5107</v>
      </c>
      <c r="Q53" s="106" t="s">
        <v>43</v>
      </c>
    </row>
    <row r="54" spans="7:17">
      <c r="G54" s="106">
        <v>7</v>
      </c>
      <c r="H54" s="106">
        <v>5</v>
      </c>
      <c r="I54" s="106">
        <v>3</v>
      </c>
      <c r="J54" s="106" t="s">
        <v>51</v>
      </c>
      <c r="M54" s="106">
        <v>5</v>
      </c>
      <c r="N54" s="106">
        <v>10</v>
      </c>
      <c r="O54" s="106">
        <v>10</v>
      </c>
      <c r="P54" s="105" t="str">
        <f t="shared" si="0"/>
        <v>51010</v>
      </c>
      <c r="Q54" s="106" t="s">
        <v>43</v>
      </c>
    </row>
    <row r="55" spans="7:17">
      <c r="G55" s="110" t="s">
        <v>59</v>
      </c>
      <c r="H55" s="110" t="s">
        <v>53</v>
      </c>
      <c r="I55" s="110" t="s">
        <v>46</v>
      </c>
      <c r="J55" s="110" t="s">
        <v>51</v>
      </c>
      <c r="K55" s="101" t="s">
        <v>117</v>
      </c>
      <c r="M55" s="106">
        <v>5</v>
      </c>
      <c r="N55" s="106">
        <v>7</v>
      </c>
      <c r="O55" s="106">
        <v>7</v>
      </c>
      <c r="P55" s="105" t="str">
        <f t="shared" si="0"/>
        <v>577</v>
      </c>
      <c r="Q55" s="106" t="s">
        <v>43</v>
      </c>
    </row>
    <row r="56" spans="7:17">
      <c r="G56" s="106">
        <v>7</v>
      </c>
      <c r="H56" s="106">
        <v>1</v>
      </c>
      <c r="I56" s="106">
        <v>7</v>
      </c>
      <c r="J56" s="106" t="s">
        <v>51</v>
      </c>
      <c r="M56" s="106">
        <v>5</v>
      </c>
      <c r="N56" s="106">
        <v>7</v>
      </c>
      <c r="O56" s="106">
        <v>10</v>
      </c>
      <c r="P56" s="105" t="str">
        <f t="shared" si="0"/>
        <v>5710</v>
      </c>
      <c r="Q56" s="106" t="s">
        <v>43</v>
      </c>
    </row>
    <row r="57" spans="7:17">
      <c r="G57" s="106">
        <v>7</v>
      </c>
      <c r="H57" s="106">
        <v>1</v>
      </c>
      <c r="I57" s="106">
        <v>10</v>
      </c>
      <c r="J57" s="106" t="s">
        <v>51</v>
      </c>
      <c r="M57" s="106">
        <v>5</v>
      </c>
      <c r="N57" s="106">
        <v>7</v>
      </c>
      <c r="O57" s="106">
        <v>5</v>
      </c>
      <c r="P57" s="105" t="str">
        <f t="shared" si="0"/>
        <v>575</v>
      </c>
      <c r="Q57" s="106" t="s">
        <v>43</v>
      </c>
    </row>
    <row r="58" spans="7:17">
      <c r="G58" s="106">
        <v>7</v>
      </c>
      <c r="H58" s="106">
        <v>3</v>
      </c>
      <c r="I58" s="106">
        <v>7</v>
      </c>
      <c r="J58" s="106" t="s">
        <v>51</v>
      </c>
      <c r="M58" s="106">
        <v>5</v>
      </c>
      <c r="N58" s="106">
        <v>7</v>
      </c>
      <c r="O58" s="106">
        <v>1</v>
      </c>
      <c r="P58" s="105" t="str">
        <f t="shared" si="0"/>
        <v>571</v>
      </c>
      <c r="Q58" s="106" t="s">
        <v>51</v>
      </c>
    </row>
    <row r="59" spans="7:17">
      <c r="G59" s="106">
        <v>7</v>
      </c>
      <c r="H59" s="106">
        <v>3</v>
      </c>
      <c r="I59" s="106">
        <v>10</v>
      </c>
      <c r="J59" s="106" t="s">
        <v>51</v>
      </c>
      <c r="M59" s="106">
        <v>5</v>
      </c>
      <c r="N59" s="106">
        <v>7</v>
      </c>
      <c r="O59" s="106">
        <v>3</v>
      </c>
      <c r="P59" s="105" t="str">
        <f t="shared" si="0"/>
        <v>573</v>
      </c>
      <c r="Q59" s="106" t="s">
        <v>51</v>
      </c>
    </row>
    <row r="60" spans="7:17">
      <c r="G60" s="110" t="s">
        <v>59</v>
      </c>
      <c r="H60" s="110" t="s">
        <v>53</v>
      </c>
      <c r="I60" s="110" t="s">
        <v>48</v>
      </c>
      <c r="J60" s="110" t="s">
        <v>51</v>
      </c>
      <c r="K60" s="101" t="s">
        <v>117</v>
      </c>
      <c r="M60" s="106">
        <v>5</v>
      </c>
      <c r="N60" s="106">
        <v>5</v>
      </c>
      <c r="O60" s="106">
        <v>7</v>
      </c>
      <c r="P60" s="105" t="str">
        <f t="shared" si="0"/>
        <v>557</v>
      </c>
      <c r="Q60" s="106" t="s">
        <v>43</v>
      </c>
    </row>
    <row r="61" spans="7:17">
      <c r="G61" s="106">
        <v>7</v>
      </c>
      <c r="H61" s="106">
        <v>1</v>
      </c>
      <c r="I61" s="106">
        <v>5</v>
      </c>
      <c r="J61" s="106" t="s">
        <v>51</v>
      </c>
      <c r="M61" s="106">
        <v>5</v>
      </c>
      <c r="N61" s="106">
        <v>5</v>
      </c>
      <c r="O61" s="106">
        <v>10</v>
      </c>
      <c r="P61" s="105" t="str">
        <f t="shared" si="0"/>
        <v>5510</v>
      </c>
      <c r="Q61" s="106" t="s">
        <v>43</v>
      </c>
    </row>
    <row r="62" spans="7:17">
      <c r="G62" s="106">
        <v>7</v>
      </c>
      <c r="H62" s="106">
        <v>3</v>
      </c>
      <c r="I62" s="106">
        <v>5</v>
      </c>
      <c r="J62" s="106" t="s">
        <v>51</v>
      </c>
      <c r="M62" s="106">
        <v>5</v>
      </c>
      <c r="N62" s="106">
        <v>5</v>
      </c>
      <c r="O62" s="106">
        <v>5</v>
      </c>
      <c r="P62" s="105" t="str">
        <f t="shared" si="0"/>
        <v>555</v>
      </c>
      <c r="Q62" s="106" t="s">
        <v>43</v>
      </c>
    </row>
    <row r="63" spans="7:17">
      <c r="G63" s="110" t="s">
        <v>59</v>
      </c>
      <c r="H63" s="110" t="s">
        <v>53</v>
      </c>
      <c r="I63" s="110" t="s">
        <v>50</v>
      </c>
      <c r="J63" s="110" t="s">
        <v>56</v>
      </c>
      <c r="K63" s="101" t="s">
        <v>117</v>
      </c>
      <c r="M63" s="106">
        <v>5</v>
      </c>
      <c r="N63" s="106">
        <v>5</v>
      </c>
      <c r="O63" s="106">
        <v>1</v>
      </c>
      <c r="P63" s="105" t="str">
        <f t="shared" si="0"/>
        <v>551</v>
      </c>
      <c r="Q63" s="106" t="s">
        <v>51</v>
      </c>
    </row>
    <row r="64" spans="7:17">
      <c r="G64" s="105">
        <v>7</v>
      </c>
      <c r="H64" s="105">
        <v>1</v>
      </c>
      <c r="I64" s="105">
        <v>1</v>
      </c>
      <c r="J64" s="108" t="s">
        <v>56</v>
      </c>
      <c r="M64" s="106">
        <v>5</v>
      </c>
      <c r="N64" s="106">
        <v>5</v>
      </c>
      <c r="O64" s="106">
        <v>3</v>
      </c>
      <c r="P64" s="105" t="str">
        <f t="shared" si="0"/>
        <v>553</v>
      </c>
      <c r="Q64" s="106" t="s">
        <v>51</v>
      </c>
    </row>
    <row r="65" spans="7:17">
      <c r="G65" s="105">
        <v>7</v>
      </c>
      <c r="H65" s="105">
        <v>1</v>
      </c>
      <c r="I65" s="105">
        <v>3</v>
      </c>
      <c r="J65" s="108" t="s">
        <v>56</v>
      </c>
      <c r="M65" s="106">
        <v>5</v>
      </c>
      <c r="N65" s="106">
        <v>1</v>
      </c>
      <c r="O65" s="106">
        <v>7</v>
      </c>
      <c r="P65" s="105" t="str">
        <f t="shared" si="0"/>
        <v>517</v>
      </c>
      <c r="Q65" s="106" t="s">
        <v>51</v>
      </c>
    </row>
    <row r="66" spans="7:17">
      <c r="G66" s="105">
        <v>7</v>
      </c>
      <c r="H66" s="105">
        <v>3</v>
      </c>
      <c r="I66" s="105">
        <v>1</v>
      </c>
      <c r="J66" s="108" t="s">
        <v>56</v>
      </c>
      <c r="M66" s="106">
        <v>5</v>
      </c>
      <c r="N66" s="106">
        <v>1</v>
      </c>
      <c r="O66" s="106">
        <v>10</v>
      </c>
      <c r="P66" s="105" t="str">
        <f t="shared" si="0"/>
        <v>5110</v>
      </c>
      <c r="Q66" s="106" t="s">
        <v>51</v>
      </c>
    </row>
    <row r="67" spans="7:17">
      <c r="G67" s="105">
        <v>7</v>
      </c>
      <c r="H67" s="105">
        <v>3</v>
      </c>
      <c r="I67" s="105">
        <v>3</v>
      </c>
      <c r="J67" s="108" t="s">
        <v>56</v>
      </c>
      <c r="M67" s="106">
        <v>5</v>
      </c>
      <c r="N67" s="106">
        <v>3</v>
      </c>
      <c r="O67" s="106">
        <v>7</v>
      </c>
      <c r="P67" s="105" t="str">
        <f t="shared" ref="P67:P124" si="1">CONCATENATE(M67,N67,O67)</f>
        <v>537</v>
      </c>
      <c r="Q67" s="106" t="s">
        <v>51</v>
      </c>
    </row>
    <row r="68" spans="7:17">
      <c r="G68" s="110" t="s">
        <v>59</v>
      </c>
      <c r="H68" s="110" t="s">
        <v>58</v>
      </c>
      <c r="I68" s="110" t="s">
        <v>60</v>
      </c>
      <c r="J68" s="111" t="s">
        <v>43</v>
      </c>
      <c r="K68" s="101" t="s">
        <v>117</v>
      </c>
      <c r="M68" s="106">
        <v>5</v>
      </c>
      <c r="N68" s="106">
        <v>3</v>
      </c>
      <c r="O68" s="106">
        <v>10</v>
      </c>
      <c r="P68" s="105" t="str">
        <f t="shared" si="1"/>
        <v>5310</v>
      </c>
      <c r="Q68" s="106" t="s">
        <v>51</v>
      </c>
    </row>
    <row r="69" spans="7:17">
      <c r="G69" s="106">
        <v>5</v>
      </c>
      <c r="H69" s="106">
        <v>10</v>
      </c>
      <c r="I69" s="106">
        <v>3</v>
      </c>
      <c r="J69" s="106" t="s">
        <v>43</v>
      </c>
      <c r="M69" s="106">
        <v>5</v>
      </c>
      <c r="N69" s="106">
        <v>1</v>
      </c>
      <c r="O69" s="106">
        <v>5</v>
      </c>
      <c r="P69" s="105" t="str">
        <f t="shared" si="1"/>
        <v>515</v>
      </c>
      <c r="Q69" s="106" t="s">
        <v>51</v>
      </c>
    </row>
    <row r="70" spans="7:17">
      <c r="G70" s="106">
        <v>5</v>
      </c>
      <c r="H70" s="106">
        <v>10</v>
      </c>
      <c r="I70" s="106">
        <v>5</v>
      </c>
      <c r="J70" s="106" t="s">
        <v>43</v>
      </c>
      <c r="M70" s="106">
        <v>5</v>
      </c>
      <c r="N70" s="106">
        <v>3</v>
      </c>
      <c r="O70" s="106">
        <v>5</v>
      </c>
      <c r="P70" s="105" t="str">
        <f t="shared" si="1"/>
        <v>535</v>
      </c>
      <c r="Q70" s="106" t="s">
        <v>51</v>
      </c>
    </row>
    <row r="71" spans="7:17">
      <c r="G71" s="106">
        <v>5</v>
      </c>
      <c r="H71" s="106">
        <v>10</v>
      </c>
      <c r="I71" s="106">
        <v>7</v>
      </c>
      <c r="J71" s="106" t="s">
        <v>43</v>
      </c>
      <c r="M71" s="106">
        <v>5</v>
      </c>
      <c r="N71" s="105">
        <v>1</v>
      </c>
      <c r="O71" s="105">
        <v>1</v>
      </c>
      <c r="P71" s="105" t="str">
        <f t="shared" si="1"/>
        <v>511</v>
      </c>
      <c r="Q71" s="108" t="s">
        <v>56</v>
      </c>
    </row>
    <row r="72" spans="7:17">
      <c r="G72" s="106">
        <v>5</v>
      </c>
      <c r="H72" s="106">
        <v>10</v>
      </c>
      <c r="I72" s="106">
        <v>10</v>
      </c>
      <c r="J72" s="106" t="s">
        <v>43</v>
      </c>
      <c r="M72" s="106">
        <v>5</v>
      </c>
      <c r="N72" s="105">
        <v>1</v>
      </c>
      <c r="O72" s="105">
        <v>3</v>
      </c>
      <c r="P72" s="105" t="str">
        <f t="shared" si="1"/>
        <v>513</v>
      </c>
      <c r="Q72" s="108" t="s">
        <v>56</v>
      </c>
    </row>
    <row r="73" spans="7:17">
      <c r="G73" s="110" t="s">
        <v>59</v>
      </c>
      <c r="H73" s="110" t="s">
        <v>62</v>
      </c>
      <c r="I73" s="110" t="s">
        <v>46</v>
      </c>
      <c r="J73" s="111" t="s">
        <v>43</v>
      </c>
      <c r="K73" s="101" t="s">
        <v>117</v>
      </c>
      <c r="M73" s="106">
        <v>5</v>
      </c>
      <c r="N73" s="105">
        <v>3</v>
      </c>
      <c r="O73" s="105">
        <v>1</v>
      </c>
      <c r="P73" s="105" t="str">
        <f t="shared" si="1"/>
        <v>531</v>
      </c>
      <c r="Q73" s="108" t="s">
        <v>56</v>
      </c>
    </row>
    <row r="74" spans="7:17">
      <c r="G74" s="106">
        <v>5</v>
      </c>
      <c r="H74" s="106">
        <v>7</v>
      </c>
      <c r="I74" s="106">
        <v>7</v>
      </c>
      <c r="J74" s="106" t="s">
        <v>43</v>
      </c>
      <c r="M74" s="106">
        <v>5</v>
      </c>
      <c r="N74" s="105">
        <v>3</v>
      </c>
      <c r="O74" s="105">
        <v>3</v>
      </c>
      <c r="P74" s="105" t="str">
        <f t="shared" si="1"/>
        <v>533</v>
      </c>
      <c r="Q74" s="108" t="s">
        <v>56</v>
      </c>
    </row>
    <row r="75" spans="7:17">
      <c r="G75" s="106">
        <v>5</v>
      </c>
      <c r="H75" s="106">
        <v>7</v>
      </c>
      <c r="I75" s="106">
        <v>10</v>
      </c>
      <c r="J75" s="106" t="s">
        <v>43</v>
      </c>
      <c r="M75" s="106">
        <v>3</v>
      </c>
      <c r="N75" s="106">
        <v>10</v>
      </c>
      <c r="O75" s="106">
        <v>1</v>
      </c>
      <c r="P75" s="105" t="str">
        <f t="shared" si="1"/>
        <v>3101</v>
      </c>
      <c r="Q75" s="106" t="s">
        <v>43</v>
      </c>
    </row>
    <row r="76" spans="7:17">
      <c r="G76" s="110" t="s">
        <v>59</v>
      </c>
      <c r="H76" s="110" t="s">
        <v>62</v>
      </c>
      <c r="I76" s="110" t="s">
        <v>48</v>
      </c>
      <c r="J76" s="111" t="s">
        <v>43</v>
      </c>
      <c r="K76" s="101" t="s">
        <v>117</v>
      </c>
      <c r="M76" s="106">
        <v>3</v>
      </c>
      <c r="N76" s="106">
        <v>10</v>
      </c>
      <c r="O76" s="106">
        <v>3</v>
      </c>
      <c r="P76" s="105" t="str">
        <f t="shared" si="1"/>
        <v>3103</v>
      </c>
      <c r="Q76" s="106" t="s">
        <v>43</v>
      </c>
    </row>
    <row r="77" spans="7:17">
      <c r="G77" s="106">
        <v>5</v>
      </c>
      <c r="H77" s="106">
        <v>7</v>
      </c>
      <c r="I77" s="106">
        <v>5</v>
      </c>
      <c r="J77" s="106" t="s">
        <v>43</v>
      </c>
      <c r="M77" s="106">
        <v>3</v>
      </c>
      <c r="N77" s="106">
        <v>10</v>
      </c>
      <c r="O77" s="106">
        <v>5</v>
      </c>
      <c r="P77" s="105" t="str">
        <f t="shared" si="1"/>
        <v>3105</v>
      </c>
      <c r="Q77" s="106" t="s">
        <v>43</v>
      </c>
    </row>
    <row r="78" spans="7:17">
      <c r="G78" s="110" t="s">
        <v>59</v>
      </c>
      <c r="H78" s="110" t="s">
        <v>62</v>
      </c>
      <c r="I78" s="110" t="s">
        <v>50</v>
      </c>
      <c r="J78" s="111" t="s">
        <v>51</v>
      </c>
      <c r="K78" s="101" t="s">
        <v>117</v>
      </c>
      <c r="M78" s="106">
        <v>3</v>
      </c>
      <c r="N78" s="106">
        <v>10</v>
      </c>
      <c r="O78" s="106">
        <v>7</v>
      </c>
      <c r="P78" s="105" t="str">
        <f t="shared" si="1"/>
        <v>3107</v>
      </c>
      <c r="Q78" s="106" t="s">
        <v>43</v>
      </c>
    </row>
    <row r="79" spans="7:17">
      <c r="G79" s="106">
        <v>5</v>
      </c>
      <c r="H79" s="106">
        <v>7</v>
      </c>
      <c r="I79" s="106">
        <v>1</v>
      </c>
      <c r="J79" s="106" t="s">
        <v>51</v>
      </c>
      <c r="M79" s="106">
        <v>3</v>
      </c>
      <c r="N79" s="106">
        <v>10</v>
      </c>
      <c r="O79" s="106">
        <v>10</v>
      </c>
      <c r="P79" s="105" t="str">
        <f t="shared" si="1"/>
        <v>31010</v>
      </c>
      <c r="Q79" s="106" t="s">
        <v>43</v>
      </c>
    </row>
    <row r="80" spans="7:17">
      <c r="G80" s="106">
        <v>5</v>
      </c>
      <c r="H80" s="106">
        <v>7</v>
      </c>
      <c r="I80" s="106">
        <v>3</v>
      </c>
      <c r="J80" s="106" t="s">
        <v>51</v>
      </c>
      <c r="M80" s="106">
        <v>3</v>
      </c>
      <c r="N80" s="106">
        <v>7</v>
      </c>
      <c r="O80" s="106">
        <v>7</v>
      </c>
      <c r="P80" s="105" t="str">
        <f t="shared" si="1"/>
        <v>377</v>
      </c>
      <c r="Q80" s="106" t="s">
        <v>43</v>
      </c>
    </row>
    <row r="81" spans="7:17">
      <c r="G81" s="110" t="s">
        <v>59</v>
      </c>
      <c r="H81" s="110" t="s">
        <v>45</v>
      </c>
      <c r="I81" s="110" t="s">
        <v>46</v>
      </c>
      <c r="J81" s="111" t="s">
        <v>43</v>
      </c>
      <c r="K81" s="101" t="s">
        <v>117</v>
      </c>
      <c r="M81" s="106">
        <v>3</v>
      </c>
      <c r="N81" s="106">
        <v>7</v>
      </c>
      <c r="O81" s="106">
        <v>10</v>
      </c>
      <c r="P81" s="105" t="str">
        <f t="shared" si="1"/>
        <v>3710</v>
      </c>
      <c r="Q81" s="106" t="s">
        <v>43</v>
      </c>
    </row>
    <row r="82" spans="7:17">
      <c r="G82" s="106">
        <v>5</v>
      </c>
      <c r="H82" s="106">
        <v>5</v>
      </c>
      <c r="I82" s="106">
        <v>7</v>
      </c>
      <c r="J82" s="106" t="s">
        <v>43</v>
      </c>
      <c r="M82" s="106">
        <v>3</v>
      </c>
      <c r="N82" s="106">
        <v>7</v>
      </c>
      <c r="O82" s="106">
        <v>5</v>
      </c>
      <c r="P82" s="105" t="str">
        <f t="shared" si="1"/>
        <v>375</v>
      </c>
      <c r="Q82" s="106" t="s">
        <v>43</v>
      </c>
    </row>
    <row r="83" spans="7:17">
      <c r="G83" s="106">
        <v>5</v>
      </c>
      <c r="H83" s="106">
        <v>5</v>
      </c>
      <c r="I83" s="106">
        <v>10</v>
      </c>
      <c r="J83" s="106" t="s">
        <v>43</v>
      </c>
      <c r="M83" s="106">
        <v>3</v>
      </c>
      <c r="N83" s="106">
        <v>7</v>
      </c>
      <c r="O83" s="106">
        <v>1</v>
      </c>
      <c r="P83" s="105" t="str">
        <f t="shared" si="1"/>
        <v>371</v>
      </c>
      <c r="Q83" s="106" t="s">
        <v>51</v>
      </c>
    </row>
    <row r="84" spans="7:17">
      <c r="G84" s="110" t="s">
        <v>59</v>
      </c>
      <c r="H84" s="110" t="s">
        <v>45</v>
      </c>
      <c r="I84" s="110" t="s">
        <v>48</v>
      </c>
      <c r="J84" s="111" t="s">
        <v>43</v>
      </c>
      <c r="K84" s="101" t="s">
        <v>117</v>
      </c>
      <c r="M84" s="106">
        <v>3</v>
      </c>
      <c r="N84" s="106">
        <v>7</v>
      </c>
      <c r="O84" s="106">
        <v>3</v>
      </c>
      <c r="P84" s="105" t="str">
        <f t="shared" si="1"/>
        <v>373</v>
      </c>
      <c r="Q84" s="106" t="s">
        <v>51</v>
      </c>
    </row>
    <row r="85" spans="7:17">
      <c r="G85" s="106">
        <v>5</v>
      </c>
      <c r="H85" s="106">
        <v>5</v>
      </c>
      <c r="I85" s="106">
        <v>5</v>
      </c>
      <c r="J85" s="106" t="s">
        <v>43</v>
      </c>
      <c r="M85" s="106">
        <v>3</v>
      </c>
      <c r="N85" s="106">
        <v>5</v>
      </c>
      <c r="O85" s="106">
        <v>7</v>
      </c>
      <c r="P85" s="105" t="str">
        <f t="shared" si="1"/>
        <v>357</v>
      </c>
      <c r="Q85" s="106" t="s">
        <v>43</v>
      </c>
    </row>
    <row r="86" spans="7:17">
      <c r="G86" s="110" t="s">
        <v>59</v>
      </c>
      <c r="H86" s="110" t="s">
        <v>45</v>
      </c>
      <c r="I86" s="110" t="s">
        <v>50</v>
      </c>
      <c r="J86" s="111" t="s">
        <v>51</v>
      </c>
      <c r="K86" s="101" t="s">
        <v>117</v>
      </c>
      <c r="M86" s="106">
        <v>3</v>
      </c>
      <c r="N86" s="106">
        <v>5</v>
      </c>
      <c r="O86" s="106">
        <v>10</v>
      </c>
      <c r="P86" s="105" t="str">
        <f t="shared" si="1"/>
        <v>3510</v>
      </c>
      <c r="Q86" s="106" t="s">
        <v>43</v>
      </c>
    </row>
    <row r="87" spans="7:17">
      <c r="G87" s="106">
        <v>5</v>
      </c>
      <c r="H87" s="106">
        <v>5</v>
      </c>
      <c r="I87" s="106">
        <v>1</v>
      </c>
      <c r="J87" s="106" t="s">
        <v>51</v>
      </c>
      <c r="M87" s="106">
        <v>3</v>
      </c>
      <c r="N87" s="106">
        <v>5</v>
      </c>
      <c r="O87" s="106">
        <v>5</v>
      </c>
      <c r="P87" s="105" t="str">
        <f t="shared" si="1"/>
        <v>355</v>
      </c>
      <c r="Q87" s="106" t="s">
        <v>51</v>
      </c>
    </row>
    <row r="88" spans="7:17">
      <c r="G88" s="106">
        <v>5</v>
      </c>
      <c r="H88" s="106">
        <v>5</v>
      </c>
      <c r="I88" s="106">
        <v>3</v>
      </c>
      <c r="J88" s="106" t="s">
        <v>51</v>
      </c>
      <c r="M88" s="106">
        <v>3</v>
      </c>
      <c r="N88" s="106">
        <v>5</v>
      </c>
      <c r="O88" s="106">
        <v>1</v>
      </c>
      <c r="P88" s="105" t="str">
        <f t="shared" si="1"/>
        <v>351</v>
      </c>
      <c r="Q88" s="106" t="s">
        <v>56</v>
      </c>
    </row>
    <row r="89" spans="7:17">
      <c r="G89" s="110" t="s">
        <v>59</v>
      </c>
      <c r="H89" s="110" t="s">
        <v>53</v>
      </c>
      <c r="I89" s="110" t="s">
        <v>46</v>
      </c>
      <c r="J89" s="110" t="s">
        <v>51</v>
      </c>
      <c r="K89" s="101" t="s">
        <v>117</v>
      </c>
      <c r="M89" s="106">
        <v>3</v>
      </c>
      <c r="N89" s="106">
        <v>5</v>
      </c>
      <c r="O89" s="106">
        <v>3</v>
      </c>
      <c r="P89" s="105" t="str">
        <f t="shared" si="1"/>
        <v>353</v>
      </c>
      <c r="Q89" s="106" t="s">
        <v>56</v>
      </c>
    </row>
    <row r="90" spans="7:17">
      <c r="G90" s="106">
        <v>5</v>
      </c>
      <c r="H90" s="106">
        <v>1</v>
      </c>
      <c r="I90" s="106">
        <v>7</v>
      </c>
      <c r="J90" s="106" t="s">
        <v>51</v>
      </c>
      <c r="M90" s="106">
        <v>3</v>
      </c>
      <c r="N90" s="106">
        <v>1</v>
      </c>
      <c r="O90" s="106">
        <v>7</v>
      </c>
      <c r="P90" s="105" t="str">
        <f t="shared" si="1"/>
        <v>317</v>
      </c>
      <c r="Q90" s="106" t="s">
        <v>51</v>
      </c>
    </row>
    <row r="91" spans="7:17">
      <c r="G91" s="106">
        <v>5</v>
      </c>
      <c r="H91" s="106">
        <v>1</v>
      </c>
      <c r="I91" s="106">
        <v>10</v>
      </c>
      <c r="J91" s="106" t="s">
        <v>51</v>
      </c>
      <c r="M91" s="106">
        <v>3</v>
      </c>
      <c r="N91" s="106">
        <v>1</v>
      </c>
      <c r="O91" s="106">
        <v>10</v>
      </c>
      <c r="P91" s="105" t="str">
        <f t="shared" si="1"/>
        <v>3110</v>
      </c>
      <c r="Q91" s="106" t="s">
        <v>51</v>
      </c>
    </row>
    <row r="92" spans="7:17">
      <c r="G92" s="106">
        <v>5</v>
      </c>
      <c r="H92" s="106">
        <v>3</v>
      </c>
      <c r="I92" s="106">
        <v>7</v>
      </c>
      <c r="J92" s="106" t="s">
        <v>51</v>
      </c>
      <c r="M92" s="106">
        <v>3</v>
      </c>
      <c r="N92" s="106">
        <v>3</v>
      </c>
      <c r="O92" s="106">
        <v>7</v>
      </c>
      <c r="P92" s="105" t="str">
        <f t="shared" si="1"/>
        <v>337</v>
      </c>
      <c r="Q92" s="106" t="s">
        <v>51</v>
      </c>
    </row>
    <row r="93" spans="7:17">
      <c r="G93" s="106">
        <v>5</v>
      </c>
      <c r="H93" s="106">
        <v>3</v>
      </c>
      <c r="I93" s="106">
        <v>10</v>
      </c>
      <c r="J93" s="106" t="s">
        <v>51</v>
      </c>
      <c r="M93" s="106">
        <v>3</v>
      </c>
      <c r="N93" s="106">
        <v>3</v>
      </c>
      <c r="O93" s="106">
        <v>10</v>
      </c>
      <c r="P93" s="105" t="str">
        <f t="shared" si="1"/>
        <v>3310</v>
      </c>
      <c r="Q93" s="106" t="s">
        <v>51</v>
      </c>
    </row>
    <row r="94" spans="7:17">
      <c r="G94" s="110" t="s">
        <v>59</v>
      </c>
      <c r="H94" s="110" t="s">
        <v>53</v>
      </c>
      <c r="I94" s="110" t="s">
        <v>48</v>
      </c>
      <c r="J94" s="110" t="s">
        <v>51</v>
      </c>
      <c r="K94" s="101" t="s">
        <v>117</v>
      </c>
      <c r="M94" s="106">
        <v>3</v>
      </c>
      <c r="N94" s="106">
        <v>1</v>
      </c>
      <c r="O94" s="106">
        <v>5</v>
      </c>
      <c r="P94" s="105" t="str">
        <f t="shared" si="1"/>
        <v>315</v>
      </c>
      <c r="Q94" s="106" t="s">
        <v>56</v>
      </c>
    </row>
    <row r="95" spans="7:17">
      <c r="G95" s="106">
        <v>5</v>
      </c>
      <c r="H95" s="106">
        <v>1</v>
      </c>
      <c r="I95" s="106">
        <v>5</v>
      </c>
      <c r="J95" s="106" t="s">
        <v>51</v>
      </c>
      <c r="M95" s="106">
        <v>3</v>
      </c>
      <c r="N95" s="105">
        <v>3</v>
      </c>
      <c r="O95" s="105">
        <v>5</v>
      </c>
      <c r="P95" s="105" t="str">
        <f t="shared" si="1"/>
        <v>335</v>
      </c>
      <c r="Q95" s="106" t="s">
        <v>56</v>
      </c>
    </row>
    <row r="96" spans="7:17">
      <c r="G96" s="106">
        <v>5</v>
      </c>
      <c r="H96" s="106">
        <v>3</v>
      </c>
      <c r="I96" s="106">
        <v>5</v>
      </c>
      <c r="J96" s="106" t="s">
        <v>51</v>
      </c>
      <c r="M96" s="106">
        <v>3</v>
      </c>
      <c r="N96" s="105">
        <v>1</v>
      </c>
      <c r="O96" s="105">
        <v>1</v>
      </c>
      <c r="P96" s="105" t="str">
        <f t="shared" si="1"/>
        <v>311</v>
      </c>
      <c r="Q96" s="106" t="s">
        <v>56</v>
      </c>
    </row>
    <row r="97" spans="7:17">
      <c r="G97" s="110" t="s">
        <v>59</v>
      </c>
      <c r="H97" s="110" t="s">
        <v>53</v>
      </c>
      <c r="I97" s="110" t="s">
        <v>50</v>
      </c>
      <c r="J97" s="110" t="s">
        <v>56</v>
      </c>
      <c r="K97" s="101" t="s">
        <v>117</v>
      </c>
      <c r="M97" s="106">
        <v>3</v>
      </c>
      <c r="N97" s="105">
        <v>1</v>
      </c>
      <c r="O97" s="105">
        <v>3</v>
      </c>
      <c r="P97" s="105" t="str">
        <f t="shared" si="1"/>
        <v>313</v>
      </c>
      <c r="Q97" s="106" t="s">
        <v>56</v>
      </c>
    </row>
    <row r="98" spans="7:17">
      <c r="G98" s="106">
        <v>5</v>
      </c>
      <c r="H98" s="105">
        <v>1</v>
      </c>
      <c r="I98" s="105">
        <v>1</v>
      </c>
      <c r="J98" s="108" t="s">
        <v>56</v>
      </c>
      <c r="M98" s="106">
        <v>3</v>
      </c>
      <c r="N98" s="105">
        <v>3</v>
      </c>
      <c r="O98" s="105">
        <v>1</v>
      </c>
      <c r="P98" s="105" t="str">
        <f t="shared" si="1"/>
        <v>331</v>
      </c>
      <c r="Q98" s="106" t="s">
        <v>56</v>
      </c>
    </row>
    <row r="99" spans="7:17">
      <c r="G99" s="106">
        <v>5</v>
      </c>
      <c r="H99" s="105">
        <v>1</v>
      </c>
      <c r="I99" s="105">
        <v>3</v>
      </c>
      <c r="J99" s="108" t="s">
        <v>56</v>
      </c>
      <c r="M99" s="106">
        <v>3</v>
      </c>
      <c r="N99" s="106">
        <v>3</v>
      </c>
      <c r="O99" s="106">
        <v>3</v>
      </c>
      <c r="P99" s="105" t="str">
        <f t="shared" si="1"/>
        <v>333</v>
      </c>
      <c r="Q99" s="106" t="s">
        <v>56</v>
      </c>
    </row>
    <row r="100" spans="7:17">
      <c r="G100" s="106">
        <v>5</v>
      </c>
      <c r="H100" s="105">
        <v>3</v>
      </c>
      <c r="I100" s="105">
        <v>1</v>
      </c>
      <c r="J100" s="108" t="s">
        <v>56</v>
      </c>
      <c r="M100" s="106">
        <v>1</v>
      </c>
      <c r="N100" s="106">
        <v>1</v>
      </c>
      <c r="O100" s="106">
        <v>1</v>
      </c>
      <c r="P100" s="105" t="str">
        <f t="shared" si="1"/>
        <v>111</v>
      </c>
      <c r="Q100" s="106" t="s">
        <v>56</v>
      </c>
    </row>
    <row r="101" spans="7:17">
      <c r="G101" s="106">
        <v>5</v>
      </c>
      <c r="H101" s="105">
        <v>3</v>
      </c>
      <c r="I101" s="105">
        <v>3</v>
      </c>
      <c r="J101" s="108" t="s">
        <v>56</v>
      </c>
      <c r="M101" s="106">
        <v>1</v>
      </c>
      <c r="N101" s="106">
        <v>1</v>
      </c>
      <c r="O101" s="106">
        <v>3</v>
      </c>
      <c r="P101" s="105" t="str">
        <f t="shared" si="1"/>
        <v>113</v>
      </c>
      <c r="Q101" s="106" t="s">
        <v>56</v>
      </c>
    </row>
    <row r="102" spans="7:17">
      <c r="G102" s="112" t="s">
        <v>72</v>
      </c>
      <c r="H102" s="112" t="s">
        <v>58</v>
      </c>
      <c r="I102" s="112" t="s">
        <v>42</v>
      </c>
      <c r="J102" s="112" t="s">
        <v>43</v>
      </c>
      <c r="K102" s="101" t="s">
        <v>117</v>
      </c>
      <c r="M102" s="106">
        <v>1</v>
      </c>
      <c r="N102" s="106">
        <v>1</v>
      </c>
      <c r="O102" s="106">
        <v>5</v>
      </c>
      <c r="P102" s="105" t="str">
        <f t="shared" si="1"/>
        <v>115</v>
      </c>
      <c r="Q102" s="106" t="s">
        <v>56</v>
      </c>
    </row>
    <row r="103" spans="7:17">
      <c r="G103" s="106">
        <v>3</v>
      </c>
      <c r="H103" s="106">
        <v>10</v>
      </c>
      <c r="I103" s="106">
        <v>1</v>
      </c>
      <c r="J103" s="106" t="s">
        <v>43</v>
      </c>
      <c r="M103" s="106">
        <v>1</v>
      </c>
      <c r="N103" s="106">
        <v>1</v>
      </c>
      <c r="O103" s="106">
        <v>7</v>
      </c>
      <c r="P103" s="105" t="str">
        <f t="shared" si="1"/>
        <v>117</v>
      </c>
      <c r="Q103" s="106" t="s">
        <v>56</v>
      </c>
    </row>
    <row r="104" spans="7:17">
      <c r="G104" s="106">
        <v>3</v>
      </c>
      <c r="H104" s="106">
        <v>10</v>
      </c>
      <c r="I104" s="106">
        <v>3</v>
      </c>
      <c r="J104" s="106" t="s">
        <v>43</v>
      </c>
      <c r="M104" s="106">
        <v>1</v>
      </c>
      <c r="N104" s="106">
        <v>1</v>
      </c>
      <c r="O104" s="106">
        <v>10</v>
      </c>
      <c r="P104" s="105" t="str">
        <f t="shared" si="1"/>
        <v>1110</v>
      </c>
      <c r="Q104" s="106" t="s">
        <v>56</v>
      </c>
    </row>
    <row r="105" spans="7:17">
      <c r="G105" s="106">
        <v>3</v>
      </c>
      <c r="H105" s="106">
        <v>10</v>
      </c>
      <c r="I105" s="106">
        <v>5</v>
      </c>
      <c r="J105" s="106" t="s">
        <v>43</v>
      </c>
      <c r="M105" s="106">
        <v>1</v>
      </c>
      <c r="N105" s="106">
        <v>3</v>
      </c>
      <c r="O105" s="106">
        <v>1</v>
      </c>
      <c r="P105" s="105" t="str">
        <f t="shared" si="1"/>
        <v>131</v>
      </c>
      <c r="Q105" s="106" t="s">
        <v>56</v>
      </c>
    </row>
    <row r="106" spans="7:17">
      <c r="G106" s="106">
        <v>3</v>
      </c>
      <c r="H106" s="106">
        <v>10</v>
      </c>
      <c r="I106" s="106">
        <v>7</v>
      </c>
      <c r="J106" s="106" t="s">
        <v>43</v>
      </c>
      <c r="M106" s="106">
        <v>1</v>
      </c>
      <c r="N106" s="106">
        <v>3</v>
      </c>
      <c r="O106" s="106">
        <v>3</v>
      </c>
      <c r="P106" s="105" t="str">
        <f t="shared" si="1"/>
        <v>133</v>
      </c>
      <c r="Q106" s="106" t="s">
        <v>56</v>
      </c>
    </row>
    <row r="107" spans="7:17">
      <c r="G107" s="106">
        <v>3</v>
      </c>
      <c r="H107" s="106">
        <v>10</v>
      </c>
      <c r="I107" s="106">
        <v>10</v>
      </c>
      <c r="J107" s="106" t="s">
        <v>43</v>
      </c>
      <c r="M107" s="106">
        <v>1</v>
      </c>
      <c r="N107" s="106">
        <v>3</v>
      </c>
      <c r="O107" s="106">
        <v>5</v>
      </c>
      <c r="P107" s="105" t="str">
        <f t="shared" si="1"/>
        <v>135</v>
      </c>
      <c r="Q107" s="106" t="s">
        <v>56</v>
      </c>
    </row>
    <row r="108" spans="7:17">
      <c r="G108" s="112" t="s">
        <v>72</v>
      </c>
      <c r="H108" s="112" t="s">
        <v>62</v>
      </c>
      <c r="I108" s="112" t="s">
        <v>46</v>
      </c>
      <c r="J108" s="112" t="s">
        <v>43</v>
      </c>
      <c r="K108" s="101" t="s">
        <v>117</v>
      </c>
      <c r="M108" s="106">
        <v>1</v>
      </c>
      <c r="N108" s="106">
        <v>3</v>
      </c>
      <c r="O108" s="106">
        <v>7</v>
      </c>
      <c r="P108" s="105" t="str">
        <f t="shared" si="1"/>
        <v>137</v>
      </c>
      <c r="Q108" s="106" t="s">
        <v>56</v>
      </c>
    </row>
    <row r="109" spans="7:17">
      <c r="G109" s="106">
        <v>3</v>
      </c>
      <c r="H109" s="106">
        <v>7</v>
      </c>
      <c r="I109" s="106">
        <v>7</v>
      </c>
      <c r="J109" s="106" t="s">
        <v>43</v>
      </c>
      <c r="M109" s="106">
        <v>1</v>
      </c>
      <c r="N109" s="106">
        <v>3</v>
      </c>
      <c r="O109" s="106">
        <v>10</v>
      </c>
      <c r="P109" s="105" t="str">
        <f t="shared" si="1"/>
        <v>1310</v>
      </c>
      <c r="Q109" s="106" t="s">
        <v>56</v>
      </c>
    </row>
    <row r="110" spans="7:17">
      <c r="G110" s="106">
        <v>3</v>
      </c>
      <c r="H110" s="106">
        <v>7</v>
      </c>
      <c r="I110" s="106">
        <v>10</v>
      </c>
      <c r="J110" s="106" t="s">
        <v>43</v>
      </c>
      <c r="M110" s="106">
        <v>1</v>
      </c>
      <c r="N110" s="106">
        <v>5</v>
      </c>
      <c r="O110" s="106">
        <v>1</v>
      </c>
      <c r="P110" s="105" t="str">
        <f t="shared" si="1"/>
        <v>151</v>
      </c>
      <c r="Q110" s="106" t="s">
        <v>56</v>
      </c>
    </row>
    <row r="111" spans="7:17">
      <c r="G111" s="112" t="s">
        <v>72</v>
      </c>
      <c r="H111" s="112" t="s">
        <v>62</v>
      </c>
      <c r="I111" s="112" t="s">
        <v>48</v>
      </c>
      <c r="J111" s="112" t="s">
        <v>43</v>
      </c>
      <c r="K111" s="101" t="s">
        <v>117</v>
      </c>
      <c r="M111" s="106">
        <v>1</v>
      </c>
      <c r="N111" s="106">
        <v>5</v>
      </c>
      <c r="O111" s="106">
        <v>3</v>
      </c>
      <c r="P111" s="105" t="str">
        <f t="shared" si="1"/>
        <v>153</v>
      </c>
      <c r="Q111" s="106" t="s">
        <v>56</v>
      </c>
    </row>
    <row r="112" spans="7:17">
      <c r="G112" s="106">
        <v>3</v>
      </c>
      <c r="H112" s="106">
        <v>7</v>
      </c>
      <c r="I112" s="106">
        <v>5</v>
      </c>
      <c r="J112" s="106" t="s">
        <v>43</v>
      </c>
      <c r="M112" s="106">
        <v>1</v>
      </c>
      <c r="N112" s="106">
        <v>5</v>
      </c>
      <c r="O112" s="106">
        <v>5</v>
      </c>
      <c r="P112" s="105" t="str">
        <f t="shared" si="1"/>
        <v>155</v>
      </c>
      <c r="Q112" s="106" t="s">
        <v>56</v>
      </c>
    </row>
    <row r="113" spans="7:17">
      <c r="G113" s="112" t="s">
        <v>72</v>
      </c>
      <c r="H113" s="112" t="s">
        <v>62</v>
      </c>
      <c r="I113" s="112" t="s">
        <v>50</v>
      </c>
      <c r="J113" s="112" t="s">
        <v>51</v>
      </c>
      <c r="K113" s="101" t="s">
        <v>117</v>
      </c>
      <c r="M113" s="106">
        <v>1</v>
      </c>
      <c r="N113" s="106">
        <v>5</v>
      </c>
      <c r="O113" s="106">
        <v>7</v>
      </c>
      <c r="P113" s="105" t="str">
        <f t="shared" si="1"/>
        <v>157</v>
      </c>
      <c r="Q113" s="106" t="s">
        <v>56</v>
      </c>
    </row>
    <row r="114" spans="7:17">
      <c r="G114" s="106">
        <v>3</v>
      </c>
      <c r="H114" s="106">
        <v>7</v>
      </c>
      <c r="I114" s="106">
        <v>1</v>
      </c>
      <c r="J114" s="106" t="s">
        <v>51</v>
      </c>
      <c r="M114" s="106">
        <v>1</v>
      </c>
      <c r="N114" s="106">
        <v>5</v>
      </c>
      <c r="O114" s="106">
        <v>10</v>
      </c>
      <c r="P114" s="105" t="str">
        <f t="shared" si="1"/>
        <v>1510</v>
      </c>
      <c r="Q114" s="106" t="s">
        <v>56</v>
      </c>
    </row>
    <row r="115" spans="7:17">
      <c r="G115" s="106">
        <v>3</v>
      </c>
      <c r="H115" s="106">
        <v>7</v>
      </c>
      <c r="I115" s="106">
        <v>3</v>
      </c>
      <c r="J115" s="106" t="s">
        <v>51</v>
      </c>
      <c r="M115" s="106">
        <v>1</v>
      </c>
      <c r="N115" s="106">
        <v>7</v>
      </c>
      <c r="O115" s="106">
        <v>1</v>
      </c>
      <c r="P115" s="105" t="str">
        <f t="shared" si="1"/>
        <v>171</v>
      </c>
      <c r="Q115" s="106" t="s">
        <v>56</v>
      </c>
    </row>
    <row r="116" spans="7:17">
      <c r="G116" s="112" t="s">
        <v>72</v>
      </c>
      <c r="H116" s="112" t="s">
        <v>45</v>
      </c>
      <c r="I116" s="112" t="s">
        <v>46</v>
      </c>
      <c r="J116" s="112" t="s">
        <v>43</v>
      </c>
      <c r="K116" s="101" t="s">
        <v>117</v>
      </c>
      <c r="M116" s="106">
        <v>1</v>
      </c>
      <c r="N116" s="106">
        <v>7</v>
      </c>
      <c r="O116" s="106">
        <v>3</v>
      </c>
      <c r="P116" s="105" t="str">
        <f t="shared" si="1"/>
        <v>173</v>
      </c>
      <c r="Q116" s="106" t="s">
        <v>56</v>
      </c>
    </row>
    <row r="117" spans="7:17">
      <c r="G117" s="106">
        <v>3</v>
      </c>
      <c r="H117" s="106">
        <v>5</v>
      </c>
      <c r="I117" s="106">
        <v>7</v>
      </c>
      <c r="J117" s="106" t="s">
        <v>43</v>
      </c>
      <c r="M117" s="106">
        <v>1</v>
      </c>
      <c r="N117" s="106">
        <v>7</v>
      </c>
      <c r="O117" s="106">
        <v>5</v>
      </c>
      <c r="P117" s="105" t="str">
        <f t="shared" si="1"/>
        <v>175</v>
      </c>
      <c r="Q117" s="106" t="s">
        <v>56</v>
      </c>
    </row>
    <row r="118" spans="7:17">
      <c r="G118" s="106">
        <v>3</v>
      </c>
      <c r="H118" s="106">
        <v>5</v>
      </c>
      <c r="I118" s="106">
        <v>10</v>
      </c>
      <c r="J118" s="106" t="s">
        <v>43</v>
      </c>
      <c r="M118" s="106">
        <v>1</v>
      </c>
      <c r="N118" s="106">
        <v>7</v>
      </c>
      <c r="O118" s="106">
        <v>7</v>
      </c>
      <c r="P118" s="105" t="str">
        <f t="shared" si="1"/>
        <v>177</v>
      </c>
      <c r="Q118" s="106" t="s">
        <v>56</v>
      </c>
    </row>
    <row r="119" spans="7:17">
      <c r="G119" s="112" t="s">
        <v>72</v>
      </c>
      <c r="H119" s="112" t="s">
        <v>45</v>
      </c>
      <c r="I119" s="112" t="s">
        <v>48</v>
      </c>
      <c r="J119" s="112" t="s">
        <v>51</v>
      </c>
      <c r="K119" s="101" t="s">
        <v>117</v>
      </c>
      <c r="M119" s="106">
        <v>1</v>
      </c>
      <c r="N119" s="106">
        <v>7</v>
      </c>
      <c r="O119" s="106">
        <v>10</v>
      </c>
      <c r="P119" s="105" t="str">
        <f t="shared" si="1"/>
        <v>1710</v>
      </c>
      <c r="Q119" s="106" t="s">
        <v>56</v>
      </c>
    </row>
    <row r="120" spans="7:17">
      <c r="G120" s="106">
        <v>3</v>
      </c>
      <c r="H120" s="106">
        <v>5</v>
      </c>
      <c r="I120" s="106">
        <v>5</v>
      </c>
      <c r="J120" s="106" t="s">
        <v>51</v>
      </c>
      <c r="M120" s="106">
        <v>1</v>
      </c>
      <c r="N120" s="106">
        <v>10</v>
      </c>
      <c r="O120" s="106">
        <v>1</v>
      </c>
      <c r="P120" s="105" t="str">
        <f t="shared" si="1"/>
        <v>1101</v>
      </c>
      <c r="Q120" s="106" t="s">
        <v>56</v>
      </c>
    </row>
    <row r="121" spans="7:17">
      <c r="G121" s="112" t="s">
        <v>72</v>
      </c>
      <c r="H121" s="112" t="s">
        <v>45</v>
      </c>
      <c r="I121" s="112" t="s">
        <v>50</v>
      </c>
      <c r="J121" s="112" t="s">
        <v>56</v>
      </c>
      <c r="K121" s="101" t="s">
        <v>117</v>
      </c>
      <c r="M121" s="106">
        <v>1</v>
      </c>
      <c r="N121" s="106">
        <v>10</v>
      </c>
      <c r="O121" s="106">
        <v>3</v>
      </c>
      <c r="P121" s="105" t="str">
        <f t="shared" si="1"/>
        <v>1103</v>
      </c>
      <c r="Q121" s="106" t="s">
        <v>56</v>
      </c>
    </row>
    <row r="122" spans="7:17">
      <c r="G122" s="106">
        <v>3</v>
      </c>
      <c r="H122" s="106">
        <v>5</v>
      </c>
      <c r="I122" s="106">
        <v>1</v>
      </c>
      <c r="J122" s="106" t="s">
        <v>56</v>
      </c>
      <c r="M122" s="106">
        <v>1</v>
      </c>
      <c r="N122" s="106">
        <v>10</v>
      </c>
      <c r="O122" s="106">
        <v>5</v>
      </c>
      <c r="P122" s="105" t="str">
        <f t="shared" si="1"/>
        <v>1105</v>
      </c>
      <c r="Q122" s="106" t="s">
        <v>56</v>
      </c>
    </row>
    <row r="123" spans="7:17">
      <c r="G123" s="106">
        <v>3</v>
      </c>
      <c r="H123" s="106">
        <v>5</v>
      </c>
      <c r="I123" s="106">
        <v>3</v>
      </c>
      <c r="J123" s="106" t="s">
        <v>56</v>
      </c>
      <c r="M123" s="106">
        <v>1</v>
      </c>
      <c r="N123" s="106">
        <v>10</v>
      </c>
      <c r="O123" s="106">
        <v>7</v>
      </c>
      <c r="P123" s="105" t="str">
        <f t="shared" si="1"/>
        <v>1107</v>
      </c>
      <c r="Q123" s="106" t="s">
        <v>56</v>
      </c>
    </row>
    <row r="124" spans="7:17">
      <c r="G124" s="112" t="s">
        <v>72</v>
      </c>
      <c r="H124" s="112" t="s">
        <v>53</v>
      </c>
      <c r="I124" s="112" t="s">
        <v>46</v>
      </c>
      <c r="J124" s="112" t="s">
        <v>51</v>
      </c>
      <c r="K124" s="101" t="s">
        <v>117</v>
      </c>
      <c r="M124" s="106">
        <v>1</v>
      </c>
      <c r="N124" s="106">
        <v>10</v>
      </c>
      <c r="O124" s="106">
        <v>10</v>
      </c>
      <c r="P124" s="105" t="str">
        <f t="shared" si="1"/>
        <v>11010</v>
      </c>
      <c r="Q124" s="106" t="s">
        <v>56</v>
      </c>
    </row>
    <row r="125" spans="7:17">
      <c r="G125" s="106">
        <v>3</v>
      </c>
      <c r="H125" s="106">
        <v>1</v>
      </c>
      <c r="I125" s="106">
        <v>7</v>
      </c>
      <c r="J125" s="106" t="s">
        <v>51</v>
      </c>
    </row>
    <row r="126" spans="7:17">
      <c r="G126" s="106">
        <v>3</v>
      </c>
      <c r="H126" s="106">
        <v>1</v>
      </c>
      <c r="I126" s="106">
        <v>10</v>
      </c>
      <c r="J126" s="106" t="s">
        <v>51</v>
      </c>
    </row>
    <row r="127" spans="7:17">
      <c r="G127" s="106">
        <v>3</v>
      </c>
      <c r="H127" s="106">
        <v>3</v>
      </c>
      <c r="I127" s="106">
        <v>7</v>
      </c>
      <c r="J127" s="106" t="s">
        <v>51</v>
      </c>
    </row>
    <row r="128" spans="7:17">
      <c r="G128" s="106">
        <v>3</v>
      </c>
      <c r="H128" s="106">
        <v>3</v>
      </c>
      <c r="I128" s="106">
        <v>10</v>
      </c>
      <c r="J128" s="106" t="s">
        <v>51</v>
      </c>
    </row>
    <row r="129" spans="7:11">
      <c r="G129" s="112" t="s">
        <v>72</v>
      </c>
      <c r="H129" s="112" t="s">
        <v>53</v>
      </c>
      <c r="I129" s="112" t="s">
        <v>48</v>
      </c>
      <c r="J129" s="112" t="s">
        <v>56</v>
      </c>
      <c r="K129" s="101" t="s">
        <v>117</v>
      </c>
    </row>
    <row r="130" spans="7:11">
      <c r="G130" s="106">
        <v>3</v>
      </c>
      <c r="H130" s="106">
        <v>1</v>
      </c>
      <c r="I130" s="106">
        <v>5</v>
      </c>
      <c r="J130" s="106" t="s">
        <v>56</v>
      </c>
    </row>
    <row r="131" spans="7:11">
      <c r="G131" s="106">
        <v>3</v>
      </c>
      <c r="H131" s="105">
        <v>3</v>
      </c>
      <c r="I131" s="105">
        <v>5</v>
      </c>
      <c r="J131" s="106" t="s">
        <v>56</v>
      </c>
    </row>
    <row r="132" spans="7:11">
      <c r="G132" s="112" t="s">
        <v>72</v>
      </c>
      <c r="H132" s="112" t="s">
        <v>53</v>
      </c>
      <c r="I132" s="112" t="s">
        <v>50</v>
      </c>
      <c r="J132" s="112" t="s">
        <v>56</v>
      </c>
      <c r="K132" s="101" t="s">
        <v>117</v>
      </c>
    </row>
    <row r="133" spans="7:11">
      <c r="G133" s="106">
        <v>3</v>
      </c>
      <c r="H133" s="105">
        <v>1</v>
      </c>
      <c r="I133" s="105">
        <v>1</v>
      </c>
      <c r="J133" s="106" t="s">
        <v>56</v>
      </c>
    </row>
    <row r="134" spans="7:11">
      <c r="G134" s="106">
        <v>3</v>
      </c>
      <c r="H134" s="105">
        <v>1</v>
      </c>
      <c r="I134" s="105">
        <v>3</v>
      </c>
      <c r="J134" s="106" t="s">
        <v>56</v>
      </c>
    </row>
    <row r="135" spans="7:11">
      <c r="G135" s="106">
        <v>3</v>
      </c>
      <c r="H135" s="105">
        <v>3</v>
      </c>
      <c r="I135" s="105">
        <v>1</v>
      </c>
      <c r="J135" s="106" t="s">
        <v>56</v>
      </c>
    </row>
    <row r="136" spans="7:11">
      <c r="G136" s="106">
        <v>3</v>
      </c>
      <c r="H136" s="106">
        <v>3</v>
      </c>
      <c r="I136" s="106">
        <v>3</v>
      </c>
      <c r="J136" s="106" t="s">
        <v>56</v>
      </c>
    </row>
    <row r="137" spans="7:11">
      <c r="G137" s="113">
        <v>1</v>
      </c>
      <c r="H137" s="112" t="s">
        <v>42</v>
      </c>
      <c r="I137" s="112" t="s">
        <v>42</v>
      </c>
      <c r="J137" s="112" t="s">
        <v>56</v>
      </c>
      <c r="K137" s="101" t="s">
        <v>117</v>
      </c>
    </row>
    <row r="138" spans="7:11">
      <c r="G138" s="106">
        <v>1</v>
      </c>
      <c r="H138" s="106">
        <v>1</v>
      </c>
      <c r="I138" s="106">
        <v>1</v>
      </c>
      <c r="J138" s="106" t="s">
        <v>56</v>
      </c>
    </row>
    <row r="139" spans="7:11">
      <c r="G139" s="106">
        <v>1</v>
      </c>
      <c r="H139" s="106">
        <v>1</v>
      </c>
      <c r="I139" s="106">
        <v>3</v>
      </c>
      <c r="J139" s="106" t="s">
        <v>56</v>
      </c>
    </row>
    <row r="140" spans="7:11">
      <c r="G140" s="106">
        <v>1</v>
      </c>
      <c r="H140" s="106">
        <v>1</v>
      </c>
      <c r="I140" s="106">
        <v>5</v>
      </c>
      <c r="J140" s="106" t="s">
        <v>56</v>
      </c>
    </row>
    <row r="141" spans="7:11">
      <c r="G141" s="106">
        <v>1</v>
      </c>
      <c r="H141" s="106">
        <v>1</v>
      </c>
      <c r="I141" s="106">
        <v>7</v>
      </c>
      <c r="J141" s="106" t="s">
        <v>56</v>
      </c>
    </row>
    <row r="142" spans="7:11">
      <c r="G142" s="106">
        <v>1</v>
      </c>
      <c r="H142" s="106">
        <v>1</v>
      </c>
      <c r="I142" s="106">
        <v>10</v>
      </c>
      <c r="J142" s="106" t="s">
        <v>56</v>
      </c>
    </row>
    <row r="143" spans="7:11">
      <c r="G143" s="106">
        <v>1</v>
      </c>
      <c r="H143" s="106">
        <v>3</v>
      </c>
      <c r="I143" s="106">
        <v>1</v>
      </c>
      <c r="J143" s="106" t="s">
        <v>56</v>
      </c>
    </row>
    <row r="144" spans="7:11">
      <c r="G144" s="106">
        <v>1</v>
      </c>
      <c r="H144" s="106">
        <v>3</v>
      </c>
      <c r="I144" s="106">
        <v>3</v>
      </c>
      <c r="J144" s="106" t="s">
        <v>56</v>
      </c>
    </row>
    <row r="145" spans="7:10">
      <c r="G145" s="106">
        <v>1</v>
      </c>
      <c r="H145" s="106">
        <v>3</v>
      </c>
      <c r="I145" s="106">
        <v>5</v>
      </c>
      <c r="J145" s="106" t="s">
        <v>56</v>
      </c>
    </row>
    <row r="146" spans="7:10">
      <c r="G146" s="106">
        <v>1</v>
      </c>
      <c r="H146" s="106">
        <v>3</v>
      </c>
      <c r="I146" s="106">
        <v>7</v>
      </c>
      <c r="J146" s="106" t="s">
        <v>56</v>
      </c>
    </row>
    <row r="147" spans="7:10">
      <c r="G147" s="106">
        <v>1</v>
      </c>
      <c r="H147" s="106">
        <v>3</v>
      </c>
      <c r="I147" s="106">
        <v>10</v>
      </c>
      <c r="J147" s="106" t="s">
        <v>56</v>
      </c>
    </row>
    <row r="148" spans="7:10">
      <c r="G148" s="106">
        <v>1</v>
      </c>
      <c r="H148" s="106">
        <v>5</v>
      </c>
      <c r="I148" s="106">
        <v>1</v>
      </c>
      <c r="J148" s="106" t="s">
        <v>56</v>
      </c>
    </row>
    <row r="149" spans="7:10">
      <c r="G149" s="106">
        <v>1</v>
      </c>
      <c r="H149" s="106">
        <v>5</v>
      </c>
      <c r="I149" s="106">
        <v>3</v>
      </c>
      <c r="J149" s="106" t="s">
        <v>56</v>
      </c>
    </row>
    <row r="150" spans="7:10">
      <c r="G150" s="106">
        <v>1</v>
      </c>
      <c r="H150" s="106">
        <v>5</v>
      </c>
      <c r="I150" s="106">
        <v>5</v>
      </c>
      <c r="J150" s="106" t="s">
        <v>56</v>
      </c>
    </row>
    <row r="151" spans="7:10">
      <c r="G151" s="106">
        <v>1</v>
      </c>
      <c r="H151" s="106">
        <v>5</v>
      </c>
      <c r="I151" s="106">
        <v>7</v>
      </c>
      <c r="J151" s="106" t="s">
        <v>56</v>
      </c>
    </row>
    <row r="152" spans="7:10">
      <c r="G152" s="106">
        <v>1</v>
      </c>
      <c r="H152" s="106">
        <v>5</v>
      </c>
      <c r="I152" s="106">
        <v>10</v>
      </c>
      <c r="J152" s="106" t="s">
        <v>56</v>
      </c>
    </row>
    <row r="153" spans="7:10">
      <c r="G153" s="106">
        <v>1</v>
      </c>
      <c r="H153" s="106">
        <v>7</v>
      </c>
      <c r="I153" s="106">
        <v>1</v>
      </c>
      <c r="J153" s="106" t="s">
        <v>56</v>
      </c>
    </row>
    <row r="154" spans="7:10">
      <c r="G154" s="106">
        <v>1</v>
      </c>
      <c r="H154" s="106">
        <v>7</v>
      </c>
      <c r="I154" s="106">
        <v>3</v>
      </c>
      <c r="J154" s="106" t="s">
        <v>56</v>
      </c>
    </row>
    <row r="155" spans="7:10">
      <c r="G155" s="106">
        <v>1</v>
      </c>
      <c r="H155" s="106">
        <v>7</v>
      </c>
      <c r="I155" s="106">
        <v>5</v>
      </c>
      <c r="J155" s="106" t="s">
        <v>56</v>
      </c>
    </row>
    <row r="156" spans="7:10">
      <c r="G156" s="106">
        <v>1</v>
      </c>
      <c r="H156" s="106">
        <v>7</v>
      </c>
      <c r="I156" s="106">
        <v>7</v>
      </c>
      <c r="J156" s="106" t="s">
        <v>56</v>
      </c>
    </row>
    <row r="157" spans="7:10">
      <c r="G157" s="106">
        <v>1</v>
      </c>
      <c r="H157" s="106">
        <v>7</v>
      </c>
      <c r="I157" s="106">
        <v>10</v>
      </c>
      <c r="J157" s="106" t="s">
        <v>56</v>
      </c>
    </row>
    <row r="158" spans="7:10">
      <c r="G158" s="106">
        <v>1</v>
      </c>
      <c r="H158" s="106">
        <v>10</v>
      </c>
      <c r="I158" s="106">
        <v>1</v>
      </c>
      <c r="J158" s="106" t="s">
        <v>56</v>
      </c>
    </row>
    <row r="159" spans="7:10">
      <c r="G159" s="106">
        <v>1</v>
      </c>
      <c r="H159" s="106">
        <v>10</v>
      </c>
      <c r="I159" s="106">
        <v>3</v>
      </c>
      <c r="J159" s="106" t="s">
        <v>56</v>
      </c>
    </row>
    <row r="160" spans="7:10">
      <c r="G160" s="106">
        <v>1</v>
      </c>
      <c r="H160" s="106">
        <v>10</v>
      </c>
      <c r="I160" s="106">
        <v>5</v>
      </c>
      <c r="J160" s="106" t="s">
        <v>56</v>
      </c>
    </row>
    <row r="161" spans="7:10">
      <c r="G161" s="106">
        <v>1</v>
      </c>
      <c r="H161" s="106">
        <v>10</v>
      </c>
      <c r="I161" s="106">
        <v>7</v>
      </c>
      <c r="J161" s="106" t="s">
        <v>56</v>
      </c>
    </row>
    <row r="162" spans="7:10">
      <c r="G162" s="106">
        <v>1</v>
      </c>
      <c r="H162" s="106">
        <v>10</v>
      </c>
      <c r="I162" s="106">
        <v>10</v>
      </c>
      <c r="J162" s="106"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3" customWidth="1"/>
    <col min="2" max="2" width="4.5" style="133" customWidth="1"/>
    <col min="3" max="3" width="32.125" style="172" customWidth="1"/>
    <col min="4" max="19" width="4.625" style="170" customWidth="1"/>
    <col min="20" max="20" width="4.375" style="170" customWidth="1"/>
    <col min="21" max="21" width="5" style="170" customWidth="1"/>
    <col min="22" max="22" width="5.375" style="133" customWidth="1"/>
    <col min="23" max="23" width="8.125" style="133"/>
    <col min="24" max="24" width="2.875" style="133" customWidth="1"/>
    <col min="25" max="16384" width="8.125" style="133"/>
  </cols>
  <sheetData>
    <row r="1" spans="2:25" ht="74.25" customHeight="1">
      <c r="B1" s="244"/>
      <c r="C1" s="245"/>
      <c r="D1" s="246" t="s">
        <v>124</v>
      </c>
      <c r="E1" s="247"/>
      <c r="F1" s="247"/>
      <c r="G1" s="247"/>
      <c r="H1" s="247"/>
      <c r="I1" s="247"/>
      <c r="J1" s="247"/>
      <c r="K1" s="247"/>
      <c r="L1" s="247"/>
      <c r="M1" s="247"/>
      <c r="N1" s="247"/>
      <c r="O1" s="247"/>
      <c r="P1" s="247"/>
      <c r="Q1" s="247"/>
      <c r="R1" s="247"/>
      <c r="S1" s="247"/>
      <c r="T1" s="247"/>
      <c r="U1" s="247"/>
      <c r="V1" s="132"/>
    </row>
    <row r="2" spans="2:25" ht="15.75" thickBot="1">
      <c r="B2" s="134"/>
      <c r="C2" s="135"/>
      <c r="D2" s="136"/>
      <c r="E2" s="136"/>
      <c r="F2" s="136"/>
      <c r="G2" s="136"/>
      <c r="H2" s="136"/>
      <c r="I2" s="136"/>
      <c r="J2" s="136"/>
      <c r="K2" s="136"/>
      <c r="L2" s="136"/>
      <c r="M2" s="136"/>
      <c r="N2" s="136"/>
      <c r="O2" s="136"/>
      <c r="P2" s="136"/>
      <c r="Q2" s="136"/>
      <c r="R2" s="136"/>
      <c r="S2" s="136"/>
      <c r="T2" s="136"/>
      <c r="U2" s="136"/>
    </row>
    <row r="3" spans="2:25" ht="158.25" customHeight="1" thickBot="1">
      <c r="B3" s="137" t="s">
        <v>119</v>
      </c>
      <c r="C3" s="138"/>
      <c r="D3" s="139">
        <f>$C4</f>
        <v>0</v>
      </c>
      <c r="E3" s="140">
        <f>$C5</f>
        <v>0</v>
      </c>
      <c r="F3" s="140">
        <f>C6</f>
        <v>0</v>
      </c>
      <c r="G3" s="140">
        <f>C7</f>
        <v>0</v>
      </c>
      <c r="H3" s="140">
        <f>C8</f>
        <v>0</v>
      </c>
      <c r="I3" s="140">
        <f>C9</f>
        <v>0</v>
      </c>
      <c r="J3" s="140">
        <f>C10</f>
        <v>0</v>
      </c>
      <c r="K3" s="140">
        <f>C11</f>
        <v>0</v>
      </c>
      <c r="L3" s="140">
        <f>C12</f>
        <v>0</v>
      </c>
      <c r="M3" s="140">
        <f>C13</f>
        <v>0</v>
      </c>
      <c r="N3" s="140">
        <f>C14</f>
        <v>0</v>
      </c>
      <c r="O3" s="140">
        <f>C15</f>
        <v>0</v>
      </c>
      <c r="P3" s="140">
        <f>C16</f>
        <v>0</v>
      </c>
      <c r="Q3" s="140">
        <f>C17</f>
        <v>0</v>
      </c>
      <c r="R3" s="140">
        <f>C18</f>
        <v>0</v>
      </c>
      <c r="S3" s="140">
        <f>C19</f>
        <v>0</v>
      </c>
      <c r="T3" s="141" t="s">
        <v>125</v>
      </c>
      <c r="U3" s="142" t="s">
        <v>126</v>
      </c>
      <c r="V3" s="143" t="s">
        <v>127</v>
      </c>
    </row>
    <row r="4" spans="2:25" ht="22.5" customHeight="1" thickBot="1">
      <c r="B4" s="144">
        <v>1</v>
      </c>
      <c r="C4" s="145"/>
      <c r="D4" s="146"/>
      <c r="E4" s="147"/>
      <c r="F4" s="147"/>
      <c r="G4" s="147"/>
      <c r="H4" s="147"/>
      <c r="I4" s="147"/>
      <c r="J4" s="147"/>
      <c r="K4" s="147"/>
      <c r="L4" s="147"/>
      <c r="M4" s="147"/>
      <c r="N4" s="147"/>
      <c r="O4" s="148"/>
      <c r="P4" s="148"/>
      <c r="Q4" s="148"/>
      <c r="R4" s="148"/>
      <c r="S4" s="148"/>
      <c r="T4" s="149">
        <f t="shared" ref="T4:T19" si="0">SUM(IF(C4=0,0,SUM(D4:S4)))</f>
        <v>0</v>
      </c>
      <c r="U4" s="150" t="e">
        <f t="shared" ref="U4:U19" si="1">ROUND(T4/T$20*10,0)</f>
        <v>#DIV/0!</v>
      </c>
      <c r="V4" s="151" t="e">
        <f t="shared" ref="V4:V19" si="2">T4/$T$21*100</f>
        <v>#DIV/0!</v>
      </c>
      <c r="X4" s="152"/>
    </row>
    <row r="5" spans="2:25" ht="22.5" customHeight="1" thickBot="1">
      <c r="B5" s="144">
        <v>2</v>
      </c>
      <c r="C5" s="145"/>
      <c r="D5" s="153">
        <f>2-E4</f>
        <v>2</v>
      </c>
      <c r="E5" s="154"/>
      <c r="F5" s="155"/>
      <c r="G5" s="155"/>
      <c r="H5" s="155"/>
      <c r="I5" s="155"/>
      <c r="J5" s="155"/>
      <c r="K5" s="155"/>
      <c r="L5" s="155"/>
      <c r="M5" s="155"/>
      <c r="N5" s="155"/>
      <c r="O5" s="156"/>
      <c r="P5" s="156"/>
      <c r="Q5" s="156"/>
      <c r="R5" s="156"/>
      <c r="S5" s="156"/>
      <c r="T5" s="157">
        <f t="shared" si="0"/>
        <v>0</v>
      </c>
      <c r="U5" s="150" t="e">
        <f t="shared" si="1"/>
        <v>#DIV/0!</v>
      </c>
      <c r="V5" s="151" t="e">
        <f t="shared" si="2"/>
        <v>#DIV/0!</v>
      </c>
      <c r="X5" s="158"/>
      <c r="Y5" s="159"/>
    </row>
    <row r="6" spans="2:25" ht="22.5" customHeight="1" thickBot="1">
      <c r="B6" s="144">
        <v>3</v>
      </c>
      <c r="C6" s="145"/>
      <c r="D6" s="153">
        <f>2-F4</f>
        <v>2</v>
      </c>
      <c r="E6" s="160">
        <f>2-F5</f>
        <v>2</v>
      </c>
      <c r="F6" s="154"/>
      <c r="G6" s="155"/>
      <c r="H6" s="155"/>
      <c r="I6" s="155"/>
      <c r="J6" s="155"/>
      <c r="K6" s="155"/>
      <c r="L6" s="155"/>
      <c r="M6" s="155"/>
      <c r="N6" s="155"/>
      <c r="O6" s="156"/>
      <c r="P6" s="156"/>
      <c r="Q6" s="156"/>
      <c r="R6" s="156"/>
      <c r="S6" s="156"/>
      <c r="T6" s="157">
        <f t="shared" si="0"/>
        <v>0</v>
      </c>
      <c r="U6" s="150" t="e">
        <f t="shared" si="1"/>
        <v>#DIV/0!</v>
      </c>
      <c r="V6" s="151" t="e">
        <f t="shared" si="2"/>
        <v>#DIV/0!</v>
      </c>
      <c r="X6" s="158"/>
      <c r="Y6" s="159"/>
    </row>
    <row r="7" spans="2:25" ht="22.5" customHeight="1" thickBot="1">
      <c r="B7" s="144">
        <v>4</v>
      </c>
      <c r="C7" s="145"/>
      <c r="D7" s="153">
        <f>2-G4</f>
        <v>2</v>
      </c>
      <c r="E7" s="160">
        <f>2-G5</f>
        <v>2</v>
      </c>
      <c r="F7" s="160">
        <f>2-G6</f>
        <v>2</v>
      </c>
      <c r="G7" s="154"/>
      <c r="H7" s="155"/>
      <c r="I7" s="155"/>
      <c r="J7" s="155"/>
      <c r="K7" s="155"/>
      <c r="L7" s="155"/>
      <c r="M7" s="155"/>
      <c r="N7" s="155"/>
      <c r="O7" s="156"/>
      <c r="P7" s="156"/>
      <c r="Q7" s="156"/>
      <c r="R7" s="156"/>
      <c r="S7" s="156"/>
      <c r="T7" s="157">
        <f t="shared" si="0"/>
        <v>0</v>
      </c>
      <c r="U7" s="150" t="e">
        <f t="shared" si="1"/>
        <v>#DIV/0!</v>
      </c>
      <c r="V7" s="151" t="e">
        <f t="shared" si="2"/>
        <v>#DIV/0!</v>
      </c>
      <c r="X7" s="158"/>
      <c r="Y7" s="159"/>
    </row>
    <row r="8" spans="2:25" ht="22.5" customHeight="1" thickBot="1">
      <c r="B8" s="144">
        <v>5</v>
      </c>
      <c r="C8" s="161"/>
      <c r="D8" s="153">
        <f>2-H4</f>
        <v>2</v>
      </c>
      <c r="E8" s="160">
        <f>2-H5</f>
        <v>2</v>
      </c>
      <c r="F8" s="160">
        <f>2-H6</f>
        <v>2</v>
      </c>
      <c r="G8" s="160">
        <f>2-H7</f>
        <v>2</v>
      </c>
      <c r="H8" s="154"/>
      <c r="I8" s="155"/>
      <c r="J8" s="155"/>
      <c r="K8" s="155"/>
      <c r="L8" s="155"/>
      <c r="M8" s="155"/>
      <c r="N8" s="155"/>
      <c r="O8" s="156"/>
      <c r="P8" s="156"/>
      <c r="Q8" s="156"/>
      <c r="R8" s="156"/>
      <c r="S8" s="156"/>
      <c r="T8" s="157">
        <f t="shared" si="0"/>
        <v>0</v>
      </c>
      <c r="U8" s="150" t="e">
        <f t="shared" si="1"/>
        <v>#DIV/0!</v>
      </c>
      <c r="V8" s="151" t="e">
        <f t="shared" si="2"/>
        <v>#DIV/0!</v>
      </c>
    </row>
    <row r="9" spans="2:25" ht="22.5" customHeight="1" thickBot="1">
      <c r="B9" s="144">
        <v>6</v>
      </c>
      <c r="C9" s="145"/>
      <c r="D9" s="153">
        <f>2-I4</f>
        <v>2</v>
      </c>
      <c r="E9" s="160">
        <f>2-I5</f>
        <v>2</v>
      </c>
      <c r="F9" s="160">
        <f>2-I6</f>
        <v>2</v>
      </c>
      <c r="G9" s="160">
        <f>2-I7</f>
        <v>2</v>
      </c>
      <c r="H9" s="160">
        <f>2-I8</f>
        <v>2</v>
      </c>
      <c r="I9" s="154"/>
      <c r="J9" s="155"/>
      <c r="K9" s="155"/>
      <c r="L9" s="155"/>
      <c r="M9" s="155"/>
      <c r="N9" s="155"/>
      <c r="O9" s="156"/>
      <c r="P9" s="156"/>
      <c r="Q9" s="156"/>
      <c r="R9" s="156"/>
      <c r="S9" s="156"/>
      <c r="T9" s="157">
        <f t="shared" si="0"/>
        <v>0</v>
      </c>
      <c r="U9" s="150" t="e">
        <f t="shared" si="1"/>
        <v>#DIV/0!</v>
      </c>
      <c r="V9" s="151" t="e">
        <f t="shared" si="2"/>
        <v>#DIV/0!</v>
      </c>
    </row>
    <row r="10" spans="2:25" ht="22.5" customHeight="1" thickBot="1">
      <c r="B10" s="162">
        <v>7</v>
      </c>
      <c r="C10" s="145"/>
      <c r="D10" s="153">
        <f>2-J4</f>
        <v>2</v>
      </c>
      <c r="E10" s="160">
        <f>2-J5</f>
        <v>2</v>
      </c>
      <c r="F10" s="160">
        <f>2-J6</f>
        <v>2</v>
      </c>
      <c r="G10" s="160">
        <f>2-J7</f>
        <v>2</v>
      </c>
      <c r="H10" s="160">
        <f>2-J8</f>
        <v>2</v>
      </c>
      <c r="I10" s="160">
        <f>2-J9</f>
        <v>2</v>
      </c>
      <c r="J10" s="154"/>
      <c r="K10" s="155"/>
      <c r="L10" s="155"/>
      <c r="M10" s="155"/>
      <c r="N10" s="155"/>
      <c r="O10" s="156"/>
      <c r="P10" s="156"/>
      <c r="Q10" s="156"/>
      <c r="R10" s="156"/>
      <c r="S10" s="156"/>
      <c r="T10" s="157">
        <f t="shared" si="0"/>
        <v>0</v>
      </c>
      <c r="U10" s="150" t="e">
        <f t="shared" si="1"/>
        <v>#DIV/0!</v>
      </c>
      <c r="V10" s="151" t="e">
        <f t="shared" si="2"/>
        <v>#DIV/0!</v>
      </c>
    </row>
    <row r="11" spans="2:25" ht="22.5" customHeight="1" thickBot="1">
      <c r="B11" s="162">
        <v>8</v>
      </c>
      <c r="C11" s="145"/>
      <c r="D11" s="153">
        <f>2-K4</f>
        <v>2</v>
      </c>
      <c r="E11" s="160">
        <f>2-K5</f>
        <v>2</v>
      </c>
      <c r="F11" s="160">
        <f>2-K6</f>
        <v>2</v>
      </c>
      <c r="G11" s="160">
        <f>2-K7</f>
        <v>2</v>
      </c>
      <c r="H11" s="160">
        <f>2-K8</f>
        <v>2</v>
      </c>
      <c r="I11" s="160">
        <f>2-K9</f>
        <v>2</v>
      </c>
      <c r="J11" s="160">
        <f>2-K10</f>
        <v>2</v>
      </c>
      <c r="K11" s="154"/>
      <c r="L11" s="155"/>
      <c r="M11" s="155"/>
      <c r="N11" s="155"/>
      <c r="O11" s="156"/>
      <c r="P11" s="156"/>
      <c r="Q11" s="156"/>
      <c r="R11" s="156"/>
      <c r="S11" s="156"/>
      <c r="T11" s="157">
        <f t="shared" si="0"/>
        <v>0</v>
      </c>
      <c r="U11" s="150" t="e">
        <f t="shared" si="1"/>
        <v>#DIV/0!</v>
      </c>
      <c r="V11" s="151" t="e">
        <f t="shared" si="2"/>
        <v>#DIV/0!</v>
      </c>
    </row>
    <row r="12" spans="2:25" ht="22.5" customHeight="1" thickBot="1">
      <c r="B12" s="162">
        <v>9</v>
      </c>
      <c r="C12" s="145"/>
      <c r="D12" s="153">
        <f>2-L4</f>
        <v>2</v>
      </c>
      <c r="E12" s="160">
        <f>2-L5</f>
        <v>2</v>
      </c>
      <c r="F12" s="160">
        <f>2-L6</f>
        <v>2</v>
      </c>
      <c r="G12" s="160">
        <f>2-L7</f>
        <v>2</v>
      </c>
      <c r="H12" s="160">
        <f>2-L8</f>
        <v>2</v>
      </c>
      <c r="I12" s="160">
        <f>2-L9</f>
        <v>2</v>
      </c>
      <c r="J12" s="160">
        <f>2-L10</f>
        <v>2</v>
      </c>
      <c r="K12" s="160">
        <f>2-L11</f>
        <v>2</v>
      </c>
      <c r="L12" s="154"/>
      <c r="M12" s="155"/>
      <c r="N12" s="155"/>
      <c r="O12" s="156"/>
      <c r="P12" s="156"/>
      <c r="Q12" s="156"/>
      <c r="R12" s="156"/>
      <c r="S12" s="156"/>
      <c r="T12" s="157">
        <f t="shared" si="0"/>
        <v>0</v>
      </c>
      <c r="U12" s="150" t="e">
        <f t="shared" si="1"/>
        <v>#DIV/0!</v>
      </c>
      <c r="V12" s="151" t="e">
        <f t="shared" si="2"/>
        <v>#DIV/0!</v>
      </c>
    </row>
    <row r="13" spans="2:25" ht="22.5" customHeight="1" thickBot="1">
      <c r="B13" s="162">
        <v>10</v>
      </c>
      <c r="C13" s="145"/>
      <c r="D13" s="153">
        <f>2-M4</f>
        <v>2</v>
      </c>
      <c r="E13" s="160">
        <f>2-M5</f>
        <v>2</v>
      </c>
      <c r="F13" s="160">
        <f>2-M6</f>
        <v>2</v>
      </c>
      <c r="G13" s="160">
        <f>2-M7</f>
        <v>2</v>
      </c>
      <c r="H13" s="160">
        <f>2-M8</f>
        <v>2</v>
      </c>
      <c r="I13" s="160">
        <f>2-M9</f>
        <v>2</v>
      </c>
      <c r="J13" s="160">
        <f>2-M10</f>
        <v>2</v>
      </c>
      <c r="K13" s="160">
        <f>2-M11</f>
        <v>2</v>
      </c>
      <c r="L13" s="160">
        <f>2-M12</f>
        <v>2</v>
      </c>
      <c r="M13" s="154"/>
      <c r="N13" s="155"/>
      <c r="O13" s="156"/>
      <c r="P13" s="156"/>
      <c r="Q13" s="156"/>
      <c r="R13" s="156"/>
      <c r="S13" s="156"/>
      <c r="T13" s="157">
        <f t="shared" si="0"/>
        <v>0</v>
      </c>
      <c r="U13" s="150" t="e">
        <f t="shared" si="1"/>
        <v>#DIV/0!</v>
      </c>
      <c r="V13" s="151" t="e">
        <f t="shared" si="2"/>
        <v>#DIV/0!</v>
      </c>
    </row>
    <row r="14" spans="2:25" ht="22.5" customHeight="1" thickBot="1">
      <c r="B14" s="162">
        <v>11</v>
      </c>
      <c r="C14" s="163"/>
      <c r="D14" s="153">
        <f>2-N4</f>
        <v>2</v>
      </c>
      <c r="E14" s="160">
        <f>2-N5</f>
        <v>2</v>
      </c>
      <c r="F14" s="160">
        <f>2-N6</f>
        <v>2</v>
      </c>
      <c r="G14" s="160">
        <f>2-N7</f>
        <v>2</v>
      </c>
      <c r="H14" s="160">
        <f>2-N8</f>
        <v>2</v>
      </c>
      <c r="I14" s="160">
        <f>2-N9</f>
        <v>2</v>
      </c>
      <c r="J14" s="160">
        <f>2-N10</f>
        <v>2</v>
      </c>
      <c r="K14" s="160">
        <f>2-N11</f>
        <v>2</v>
      </c>
      <c r="L14" s="160">
        <f>2-N12</f>
        <v>2</v>
      </c>
      <c r="M14" s="160">
        <f>2-N13</f>
        <v>2</v>
      </c>
      <c r="N14" s="154"/>
      <c r="O14" s="164"/>
      <c r="P14" s="164"/>
      <c r="Q14" s="164"/>
      <c r="R14" s="164"/>
      <c r="S14" s="164"/>
      <c r="T14" s="165">
        <f t="shared" si="0"/>
        <v>0</v>
      </c>
      <c r="U14" s="150" t="e">
        <f t="shared" si="1"/>
        <v>#DIV/0!</v>
      </c>
      <c r="V14" s="151" t="e">
        <f t="shared" si="2"/>
        <v>#DIV/0!</v>
      </c>
    </row>
    <row r="15" spans="2:25" ht="22.5" customHeight="1" thickBot="1">
      <c r="B15" s="162">
        <v>12</v>
      </c>
      <c r="C15" s="163"/>
      <c r="D15" s="153">
        <f>2-O$4</f>
        <v>2</v>
      </c>
      <c r="E15" s="160">
        <f>2-O5</f>
        <v>2</v>
      </c>
      <c r="F15" s="160">
        <f>2-O6</f>
        <v>2</v>
      </c>
      <c r="G15" s="160">
        <f>2-O7</f>
        <v>2</v>
      </c>
      <c r="H15" s="160">
        <f>2-O8</f>
        <v>2</v>
      </c>
      <c r="I15" s="160">
        <f>2-O9</f>
        <v>2</v>
      </c>
      <c r="J15" s="160">
        <f>2-O10</f>
        <v>2</v>
      </c>
      <c r="K15" s="160">
        <f>2-O11</f>
        <v>2</v>
      </c>
      <c r="L15" s="160">
        <f>2-O12</f>
        <v>2</v>
      </c>
      <c r="M15" s="160">
        <f>2-O13</f>
        <v>2</v>
      </c>
      <c r="N15" s="160">
        <f>2-O14</f>
        <v>2</v>
      </c>
      <c r="O15" s="154"/>
      <c r="P15" s="164"/>
      <c r="Q15" s="164"/>
      <c r="R15" s="164"/>
      <c r="S15" s="164"/>
      <c r="T15" s="165">
        <f t="shared" si="0"/>
        <v>0</v>
      </c>
      <c r="U15" s="150" t="e">
        <f t="shared" si="1"/>
        <v>#DIV/0!</v>
      </c>
      <c r="V15" s="151" t="e">
        <f t="shared" si="2"/>
        <v>#DIV/0!</v>
      </c>
    </row>
    <row r="16" spans="2:25" ht="22.5" customHeight="1" thickBot="1">
      <c r="B16" s="162">
        <v>13</v>
      </c>
      <c r="C16" s="145"/>
      <c r="D16" s="153">
        <f>2-P4</f>
        <v>2</v>
      </c>
      <c r="E16" s="160">
        <f>2-P5</f>
        <v>2</v>
      </c>
      <c r="F16" s="160">
        <f>2-P6</f>
        <v>2</v>
      </c>
      <c r="G16" s="160">
        <f>2-P7</f>
        <v>2</v>
      </c>
      <c r="H16" s="160">
        <f>2-P8</f>
        <v>2</v>
      </c>
      <c r="I16" s="160">
        <f>2-P9</f>
        <v>2</v>
      </c>
      <c r="J16" s="160">
        <f>2-P10</f>
        <v>2</v>
      </c>
      <c r="K16" s="160">
        <f>2-P11</f>
        <v>2</v>
      </c>
      <c r="L16" s="160">
        <f>2-P12</f>
        <v>2</v>
      </c>
      <c r="M16" s="160">
        <f>2-P13</f>
        <v>2</v>
      </c>
      <c r="N16" s="160">
        <f>2-P14</f>
        <v>2</v>
      </c>
      <c r="O16" s="160">
        <f>2-P15</f>
        <v>2</v>
      </c>
      <c r="P16" s="154"/>
      <c r="Q16" s="166"/>
      <c r="R16" s="166"/>
      <c r="S16" s="166"/>
      <c r="T16" s="165">
        <f t="shared" si="0"/>
        <v>0</v>
      </c>
      <c r="U16" s="150" t="e">
        <f t="shared" si="1"/>
        <v>#DIV/0!</v>
      </c>
      <c r="V16" s="151" t="e">
        <f t="shared" si="2"/>
        <v>#DIV/0!</v>
      </c>
    </row>
    <row r="17" spans="2:22" ht="22.5" customHeight="1" thickBot="1">
      <c r="B17" s="162">
        <v>14</v>
      </c>
      <c r="C17" s="145"/>
      <c r="D17" s="153">
        <f>2-Q4</f>
        <v>2</v>
      </c>
      <c r="E17" s="160">
        <f>2-Q5</f>
        <v>2</v>
      </c>
      <c r="F17" s="160">
        <f>2-Q6</f>
        <v>2</v>
      </c>
      <c r="G17" s="160">
        <f>2-Q7</f>
        <v>2</v>
      </c>
      <c r="H17" s="160">
        <f>2-Q8</f>
        <v>2</v>
      </c>
      <c r="I17" s="160">
        <f>2-Q9</f>
        <v>2</v>
      </c>
      <c r="J17" s="160">
        <f>2-Q10</f>
        <v>2</v>
      </c>
      <c r="K17" s="160">
        <f>2-Q11</f>
        <v>2</v>
      </c>
      <c r="L17" s="160">
        <f>2-Q12</f>
        <v>2</v>
      </c>
      <c r="M17" s="160">
        <f>2-Q13</f>
        <v>2</v>
      </c>
      <c r="N17" s="160">
        <f>2-Q14</f>
        <v>2</v>
      </c>
      <c r="O17" s="160">
        <f>2-Q15</f>
        <v>2</v>
      </c>
      <c r="P17" s="160">
        <f>2-Q16</f>
        <v>2</v>
      </c>
      <c r="Q17" s="154"/>
      <c r="R17" s="166"/>
      <c r="S17" s="166"/>
      <c r="T17" s="165">
        <f t="shared" si="0"/>
        <v>0</v>
      </c>
      <c r="U17" s="150" t="e">
        <f t="shared" si="1"/>
        <v>#DIV/0!</v>
      </c>
      <c r="V17" s="151" t="e">
        <f t="shared" si="2"/>
        <v>#DIV/0!</v>
      </c>
    </row>
    <row r="18" spans="2:22" ht="22.5" customHeight="1" thickBot="1">
      <c r="B18" s="162">
        <v>15</v>
      </c>
      <c r="C18" s="145"/>
      <c r="D18" s="153">
        <f>2-R4</f>
        <v>2</v>
      </c>
      <c r="E18" s="160">
        <f>2-R5</f>
        <v>2</v>
      </c>
      <c r="F18" s="160">
        <f>2-R6</f>
        <v>2</v>
      </c>
      <c r="G18" s="160">
        <f>2-R7</f>
        <v>2</v>
      </c>
      <c r="H18" s="160">
        <f>2-R8</f>
        <v>2</v>
      </c>
      <c r="I18" s="160">
        <f>2-R9</f>
        <v>2</v>
      </c>
      <c r="J18" s="160">
        <f>2-R10</f>
        <v>2</v>
      </c>
      <c r="K18" s="160">
        <f>2-R11</f>
        <v>2</v>
      </c>
      <c r="L18" s="160">
        <f>2-R12</f>
        <v>2</v>
      </c>
      <c r="M18" s="160">
        <f>2-R13</f>
        <v>2</v>
      </c>
      <c r="N18" s="160">
        <f>2-R14</f>
        <v>2</v>
      </c>
      <c r="O18" s="160">
        <f>2-R15</f>
        <v>2</v>
      </c>
      <c r="P18" s="160">
        <f>2-R16</f>
        <v>2</v>
      </c>
      <c r="Q18" s="160">
        <f>2-R17</f>
        <v>2</v>
      </c>
      <c r="R18" s="154"/>
      <c r="S18" s="166"/>
      <c r="T18" s="165">
        <f t="shared" si="0"/>
        <v>0</v>
      </c>
      <c r="U18" s="150" t="e">
        <f t="shared" si="1"/>
        <v>#DIV/0!</v>
      </c>
      <c r="V18" s="151" t="e">
        <f t="shared" si="2"/>
        <v>#DIV/0!</v>
      </c>
    </row>
    <row r="19" spans="2:22" ht="22.5" customHeight="1">
      <c r="B19" s="162">
        <v>16</v>
      </c>
      <c r="C19" s="145"/>
      <c r="D19" s="153">
        <f>2-S4</f>
        <v>2</v>
      </c>
      <c r="E19" s="160">
        <f>2-S5</f>
        <v>2</v>
      </c>
      <c r="F19" s="160">
        <f>2-S6</f>
        <v>2</v>
      </c>
      <c r="G19" s="160">
        <f>2-S7</f>
        <v>2</v>
      </c>
      <c r="H19" s="160">
        <f>2-S8</f>
        <v>2</v>
      </c>
      <c r="I19" s="160">
        <f>2-S9</f>
        <v>2</v>
      </c>
      <c r="J19" s="160">
        <f>2-S10</f>
        <v>2</v>
      </c>
      <c r="K19" s="160">
        <f>2-S11</f>
        <v>2</v>
      </c>
      <c r="L19" s="160">
        <f>2-S12</f>
        <v>2</v>
      </c>
      <c r="M19" s="160">
        <f>2-S13</f>
        <v>2</v>
      </c>
      <c r="N19" s="160">
        <f>2-S14</f>
        <v>2</v>
      </c>
      <c r="O19" s="160">
        <f>2-S15</f>
        <v>2</v>
      </c>
      <c r="P19" s="160">
        <f>2-S16</f>
        <v>2</v>
      </c>
      <c r="Q19" s="160">
        <f>2-S17</f>
        <v>2</v>
      </c>
      <c r="R19" s="160">
        <f>2-S18</f>
        <v>2</v>
      </c>
      <c r="S19" s="154"/>
      <c r="T19" s="165">
        <f t="shared" si="0"/>
        <v>0</v>
      </c>
      <c r="U19" s="150" t="e">
        <f t="shared" si="1"/>
        <v>#DIV/0!</v>
      </c>
      <c r="V19" s="151" t="e">
        <f t="shared" si="2"/>
        <v>#DIV/0!</v>
      </c>
    </row>
    <row r="20" spans="2:22" ht="25.5" customHeight="1">
      <c r="C20" s="167"/>
      <c r="D20" s="168"/>
      <c r="E20" s="169"/>
      <c r="F20" s="169"/>
      <c r="G20" s="169"/>
      <c r="H20" s="169"/>
      <c r="I20" s="169"/>
      <c r="J20" s="169"/>
      <c r="K20" s="169"/>
      <c r="L20" s="169"/>
      <c r="M20" s="169"/>
      <c r="N20" s="169"/>
      <c r="O20" s="169"/>
      <c r="P20" s="169"/>
      <c r="Q20" s="169"/>
      <c r="R20" s="169"/>
      <c r="S20" s="169"/>
      <c r="T20" s="136">
        <f>MAX(T4:T19)</f>
        <v>0</v>
      </c>
      <c r="U20" s="169"/>
      <c r="V20" s="136" t="e">
        <f>MAX(V4:V19)</f>
        <v>#DIV/0!</v>
      </c>
    </row>
    <row r="21" spans="2:22">
      <c r="C21" s="167"/>
      <c r="D21" s="168"/>
      <c r="E21" s="169">
        <v>0</v>
      </c>
      <c r="F21" s="194" t="s">
        <v>134</v>
      </c>
      <c r="G21" s="169"/>
      <c r="H21" s="169"/>
      <c r="I21" s="169"/>
      <c r="J21" s="171"/>
      <c r="K21" s="169"/>
      <c r="L21" s="169"/>
      <c r="M21" s="169"/>
      <c r="N21" s="169"/>
      <c r="O21" s="169"/>
      <c r="P21" s="169"/>
      <c r="Q21" s="169"/>
      <c r="R21" s="169"/>
      <c r="S21" s="169"/>
      <c r="T21" s="169">
        <f>SUM(T4:T19)</f>
        <v>0</v>
      </c>
      <c r="U21" s="169"/>
      <c r="V21" s="136" t="e">
        <f>SUM(V4:V19)</f>
        <v>#DIV/0!</v>
      </c>
    </row>
    <row r="22" spans="2:22">
      <c r="C22" s="167"/>
      <c r="D22" s="168"/>
      <c r="E22" s="169">
        <v>1</v>
      </c>
      <c r="F22" s="194" t="s">
        <v>135</v>
      </c>
      <c r="G22" s="169"/>
      <c r="H22" s="169"/>
      <c r="I22" s="169"/>
      <c r="J22" s="171"/>
      <c r="K22" s="169"/>
      <c r="L22" s="169"/>
      <c r="M22" s="169"/>
      <c r="N22" s="169"/>
      <c r="O22" s="169"/>
      <c r="P22" s="169"/>
      <c r="Q22" s="169"/>
      <c r="R22" s="169"/>
      <c r="S22" s="169"/>
      <c r="T22" s="169"/>
      <c r="U22" s="169"/>
    </row>
    <row r="23" spans="2:22">
      <c r="C23" s="167"/>
      <c r="E23" s="169">
        <v>2</v>
      </c>
      <c r="F23" s="194" t="s">
        <v>136</v>
      </c>
      <c r="G23" s="169"/>
      <c r="H23" s="169"/>
      <c r="I23" s="169"/>
      <c r="J23" s="169"/>
      <c r="K23" s="169"/>
      <c r="L23" s="169"/>
      <c r="M23" s="169"/>
      <c r="N23" s="169"/>
      <c r="O23" s="169"/>
      <c r="P23" s="169"/>
      <c r="Q23" s="169"/>
      <c r="R23" s="169"/>
      <c r="S23" s="169"/>
      <c r="T23" s="169"/>
      <c r="U23" s="169"/>
    </row>
    <row r="24" spans="2:22">
      <c r="C24" s="167"/>
      <c r="D24" s="169"/>
      <c r="E24" s="169"/>
      <c r="F24" s="169"/>
      <c r="G24" s="169"/>
      <c r="H24" s="169"/>
      <c r="I24" s="169"/>
      <c r="J24" s="169"/>
      <c r="K24" s="169"/>
      <c r="L24" s="169"/>
      <c r="M24" s="169"/>
      <c r="N24" s="169"/>
      <c r="O24" s="169"/>
      <c r="P24" s="169"/>
      <c r="Q24" s="169"/>
      <c r="R24" s="169"/>
      <c r="S24" s="169"/>
      <c r="T24" s="169"/>
      <c r="U24" s="169"/>
    </row>
    <row r="25" spans="2:22">
      <c r="C25" s="167"/>
      <c r="D25" s="169"/>
      <c r="E25" s="169"/>
      <c r="F25" s="169"/>
      <c r="G25" s="169"/>
      <c r="H25" s="169"/>
      <c r="I25" s="169"/>
      <c r="J25" s="169"/>
      <c r="K25" s="169"/>
      <c r="L25" s="169"/>
      <c r="M25" s="169"/>
      <c r="N25" s="169"/>
      <c r="O25" s="169"/>
      <c r="P25" s="169"/>
      <c r="Q25" s="169"/>
      <c r="R25" s="169"/>
      <c r="S25" s="169"/>
      <c r="T25" s="169"/>
      <c r="U25" s="169"/>
    </row>
    <row r="26" spans="2:22">
      <c r="C26" s="167"/>
      <c r="D26" s="169"/>
      <c r="E26" s="169"/>
      <c r="F26" s="169"/>
      <c r="G26" s="169"/>
      <c r="H26" s="169"/>
      <c r="I26" s="169"/>
      <c r="J26" s="169"/>
      <c r="K26" s="169"/>
      <c r="L26" s="169"/>
      <c r="M26" s="169"/>
      <c r="N26" s="169"/>
      <c r="O26" s="169"/>
      <c r="P26" s="169"/>
      <c r="Q26" s="169"/>
      <c r="R26" s="169"/>
      <c r="S26" s="169"/>
      <c r="T26" s="169"/>
      <c r="U26" s="169"/>
    </row>
    <row r="27" spans="2:22">
      <c r="C27" s="167"/>
      <c r="D27" s="169"/>
      <c r="E27" s="169"/>
      <c r="F27" s="169"/>
      <c r="G27" s="169"/>
      <c r="H27" s="169"/>
      <c r="I27" s="169"/>
      <c r="J27" s="169"/>
      <c r="K27" s="169"/>
      <c r="L27" s="169"/>
      <c r="M27" s="169"/>
      <c r="N27" s="169"/>
      <c r="O27" s="169"/>
      <c r="P27" s="169"/>
      <c r="Q27" s="169"/>
      <c r="R27" s="169"/>
      <c r="S27" s="169"/>
      <c r="T27" s="169"/>
      <c r="U27" s="169"/>
    </row>
    <row r="28" spans="2:22">
      <c r="C28" s="167"/>
      <c r="D28" s="169"/>
      <c r="E28" s="169"/>
      <c r="F28" s="169"/>
      <c r="G28" s="169"/>
      <c r="H28" s="169"/>
      <c r="I28" s="169"/>
      <c r="J28" s="169"/>
      <c r="K28" s="169"/>
      <c r="L28" s="169"/>
      <c r="M28" s="169"/>
      <c r="N28" s="169"/>
      <c r="O28" s="169"/>
      <c r="P28" s="169"/>
      <c r="Q28" s="169"/>
      <c r="R28" s="169"/>
      <c r="S28" s="169"/>
      <c r="T28" s="169"/>
      <c r="U28" s="169"/>
    </row>
    <row r="29" spans="2:22">
      <c r="C29" s="167"/>
      <c r="D29" s="169"/>
      <c r="E29" s="169"/>
      <c r="F29" s="169"/>
      <c r="G29" s="169"/>
      <c r="H29" s="169"/>
      <c r="I29" s="169"/>
      <c r="J29" s="169"/>
      <c r="K29" s="169"/>
      <c r="L29" s="169"/>
      <c r="M29" s="169"/>
      <c r="N29" s="169"/>
      <c r="O29" s="169"/>
      <c r="P29" s="169"/>
      <c r="Q29" s="169"/>
      <c r="R29" s="169"/>
      <c r="S29" s="169"/>
      <c r="T29" s="169"/>
      <c r="U29" s="169"/>
    </row>
    <row r="30" spans="2:22">
      <c r="C30" s="167"/>
      <c r="D30" s="169"/>
      <c r="E30" s="169"/>
      <c r="F30" s="169"/>
      <c r="G30" s="169"/>
      <c r="H30" s="169"/>
      <c r="I30" s="169"/>
      <c r="J30" s="169"/>
      <c r="K30" s="169"/>
      <c r="L30" s="169"/>
      <c r="M30" s="169"/>
      <c r="N30" s="169"/>
      <c r="O30" s="169"/>
      <c r="P30" s="169"/>
      <c r="Q30" s="169"/>
      <c r="R30" s="169"/>
      <c r="S30" s="169"/>
      <c r="T30" s="169"/>
      <c r="U30" s="169"/>
    </row>
    <row r="31" spans="2:22">
      <c r="C31" s="167"/>
      <c r="D31" s="169"/>
      <c r="E31" s="169"/>
      <c r="F31" s="169"/>
      <c r="G31" s="169"/>
      <c r="H31" s="169"/>
      <c r="I31" s="169"/>
      <c r="J31" s="169"/>
      <c r="K31" s="169"/>
      <c r="L31" s="169"/>
      <c r="M31" s="169"/>
      <c r="N31" s="169"/>
      <c r="O31" s="169"/>
      <c r="P31" s="169"/>
      <c r="Q31" s="169"/>
      <c r="R31" s="169"/>
      <c r="S31" s="169"/>
      <c r="T31" s="169"/>
      <c r="U31" s="169"/>
    </row>
    <row r="32" spans="2:22">
      <c r="C32" s="167"/>
      <c r="D32" s="169"/>
      <c r="E32" s="169"/>
      <c r="F32" s="169"/>
      <c r="G32" s="169"/>
      <c r="H32" s="169"/>
      <c r="I32" s="169"/>
      <c r="J32" s="169"/>
      <c r="K32" s="169"/>
      <c r="L32" s="169"/>
      <c r="M32" s="169"/>
      <c r="N32" s="169"/>
      <c r="O32" s="169"/>
      <c r="P32" s="169"/>
      <c r="Q32" s="169"/>
      <c r="R32" s="169"/>
      <c r="S32" s="169"/>
      <c r="T32" s="169"/>
      <c r="U32" s="169"/>
    </row>
    <row r="33" spans="3:21">
      <c r="C33" s="167"/>
      <c r="D33" s="169"/>
      <c r="E33" s="169"/>
      <c r="F33" s="169"/>
      <c r="G33" s="169"/>
      <c r="H33" s="169"/>
      <c r="I33" s="169"/>
      <c r="J33" s="169"/>
      <c r="K33" s="169"/>
      <c r="L33" s="169"/>
      <c r="M33" s="169"/>
      <c r="N33" s="169"/>
      <c r="O33" s="169"/>
      <c r="P33" s="169"/>
      <c r="Q33" s="169"/>
      <c r="R33" s="169"/>
      <c r="S33" s="169"/>
      <c r="T33" s="169"/>
      <c r="U33" s="169"/>
    </row>
    <row r="34" spans="3:21">
      <c r="C34" s="167"/>
      <c r="D34" s="169"/>
      <c r="E34" s="169"/>
      <c r="F34" s="169"/>
      <c r="G34" s="169"/>
      <c r="H34" s="169"/>
      <c r="I34" s="169"/>
      <c r="J34" s="169"/>
      <c r="K34" s="169"/>
      <c r="L34" s="169"/>
      <c r="M34" s="169"/>
      <c r="N34" s="169"/>
      <c r="O34" s="169"/>
      <c r="P34" s="169"/>
      <c r="Q34" s="169"/>
      <c r="R34" s="169"/>
      <c r="S34" s="169"/>
      <c r="T34" s="169"/>
      <c r="U34" s="169"/>
    </row>
    <row r="35" spans="3:21">
      <c r="C35" s="167"/>
      <c r="D35" s="169"/>
      <c r="E35" s="169"/>
      <c r="F35" s="169"/>
      <c r="G35" s="169"/>
      <c r="H35" s="169"/>
      <c r="I35" s="169"/>
      <c r="J35" s="169"/>
      <c r="K35" s="169"/>
      <c r="L35" s="169"/>
      <c r="M35" s="169"/>
      <c r="N35" s="169"/>
      <c r="O35" s="169"/>
      <c r="P35" s="169"/>
      <c r="Q35" s="169"/>
      <c r="R35" s="169"/>
      <c r="S35" s="169"/>
      <c r="T35" s="169"/>
      <c r="U35" s="169"/>
    </row>
    <row r="36" spans="3:21">
      <c r="C36" s="167"/>
      <c r="D36" s="169"/>
      <c r="E36" s="169"/>
      <c r="F36" s="169"/>
      <c r="G36" s="169"/>
      <c r="H36" s="169"/>
      <c r="I36" s="169"/>
      <c r="J36" s="169"/>
      <c r="K36" s="169"/>
      <c r="L36" s="169"/>
      <c r="M36" s="169"/>
      <c r="N36" s="169"/>
      <c r="O36" s="169"/>
      <c r="P36" s="169"/>
      <c r="Q36" s="169"/>
      <c r="R36" s="169"/>
      <c r="S36" s="169"/>
      <c r="T36" s="169"/>
      <c r="U36" s="169"/>
    </row>
    <row r="37" spans="3:21">
      <c r="C37" s="167"/>
      <c r="D37" s="169"/>
      <c r="E37" s="169"/>
      <c r="F37" s="169"/>
      <c r="G37" s="169"/>
      <c r="H37" s="169"/>
      <c r="I37" s="169"/>
      <c r="J37" s="169"/>
      <c r="K37" s="169"/>
      <c r="L37" s="169"/>
      <c r="M37" s="169"/>
      <c r="N37" s="169"/>
      <c r="O37" s="169"/>
      <c r="P37" s="169"/>
      <c r="Q37" s="169"/>
      <c r="R37" s="169"/>
      <c r="S37" s="169"/>
      <c r="T37" s="169"/>
      <c r="U37" s="169"/>
    </row>
    <row r="38" spans="3:21">
      <c r="C38" s="167"/>
      <c r="D38" s="169"/>
      <c r="E38" s="169"/>
      <c r="F38" s="169"/>
      <c r="G38" s="169"/>
      <c r="H38" s="169"/>
      <c r="I38" s="169"/>
      <c r="J38" s="169"/>
      <c r="K38" s="169"/>
      <c r="L38" s="169"/>
      <c r="M38" s="169"/>
      <c r="N38" s="169"/>
      <c r="O38" s="169"/>
      <c r="P38" s="169"/>
      <c r="Q38" s="169"/>
      <c r="R38" s="169"/>
      <c r="S38" s="169"/>
      <c r="T38" s="169"/>
      <c r="U38" s="169"/>
    </row>
    <row r="39" spans="3:21">
      <c r="C39" s="167"/>
      <c r="D39" s="169"/>
      <c r="E39" s="169"/>
      <c r="F39" s="169"/>
      <c r="G39" s="169"/>
      <c r="H39" s="169"/>
      <c r="I39" s="169"/>
      <c r="J39" s="169"/>
      <c r="K39" s="169"/>
      <c r="L39" s="169"/>
      <c r="M39" s="169"/>
      <c r="N39" s="169"/>
      <c r="O39" s="169"/>
      <c r="P39" s="169"/>
      <c r="Q39" s="169"/>
      <c r="R39" s="169"/>
      <c r="S39" s="169"/>
      <c r="T39" s="169"/>
      <c r="U39" s="169"/>
    </row>
    <row r="40" spans="3:21">
      <c r="C40" s="167"/>
      <c r="D40" s="169"/>
      <c r="E40" s="169"/>
      <c r="F40" s="169"/>
      <c r="G40" s="169"/>
      <c r="H40" s="169"/>
      <c r="I40" s="169"/>
      <c r="J40" s="169"/>
      <c r="K40" s="169"/>
      <c r="L40" s="169"/>
      <c r="M40" s="169"/>
      <c r="N40" s="169"/>
      <c r="O40" s="169"/>
      <c r="P40" s="169"/>
      <c r="Q40" s="169"/>
      <c r="R40" s="169"/>
      <c r="S40" s="169"/>
      <c r="T40" s="169"/>
      <c r="U40" s="169"/>
    </row>
    <row r="41" spans="3:21">
      <c r="C41" s="167"/>
      <c r="D41" s="169"/>
      <c r="E41" s="169"/>
      <c r="F41" s="169"/>
      <c r="G41" s="169"/>
      <c r="H41" s="169"/>
      <c r="I41" s="169"/>
      <c r="J41" s="169"/>
      <c r="K41" s="169"/>
      <c r="L41" s="169"/>
      <c r="M41" s="169"/>
      <c r="N41" s="169"/>
      <c r="O41" s="169"/>
      <c r="P41" s="169"/>
      <c r="Q41" s="169"/>
      <c r="R41" s="169"/>
      <c r="S41" s="169"/>
      <c r="T41" s="169"/>
      <c r="U41" s="169"/>
    </row>
    <row r="42" spans="3:21">
      <c r="C42" s="167"/>
      <c r="D42" s="169"/>
      <c r="E42" s="169"/>
      <c r="F42" s="169"/>
      <c r="G42" s="169"/>
      <c r="H42" s="169"/>
      <c r="I42" s="169"/>
      <c r="J42" s="169"/>
      <c r="K42" s="169"/>
      <c r="L42" s="169"/>
      <c r="M42" s="169"/>
      <c r="N42" s="169"/>
      <c r="O42" s="169"/>
      <c r="P42" s="169"/>
      <c r="Q42" s="169"/>
      <c r="R42" s="169"/>
      <c r="S42" s="169"/>
      <c r="T42" s="169"/>
      <c r="U42" s="169"/>
    </row>
    <row r="43" spans="3:21">
      <c r="C43" s="167"/>
      <c r="D43" s="169"/>
      <c r="E43" s="169"/>
      <c r="F43" s="169"/>
      <c r="G43" s="169"/>
      <c r="H43" s="169"/>
      <c r="I43" s="169"/>
      <c r="J43" s="169"/>
      <c r="K43" s="169"/>
      <c r="L43" s="169"/>
      <c r="M43" s="169"/>
      <c r="N43" s="169"/>
      <c r="O43" s="169"/>
      <c r="P43" s="169"/>
      <c r="Q43" s="169"/>
      <c r="R43" s="169"/>
      <c r="S43" s="169"/>
      <c r="T43" s="169"/>
      <c r="U43" s="169"/>
    </row>
    <row r="44" spans="3:21">
      <c r="C44" s="167"/>
      <c r="D44" s="169"/>
      <c r="E44" s="169"/>
      <c r="F44" s="169"/>
      <c r="G44" s="169"/>
      <c r="H44" s="169"/>
      <c r="I44" s="169"/>
      <c r="J44" s="169"/>
      <c r="K44" s="169"/>
      <c r="L44" s="169"/>
      <c r="M44" s="169"/>
      <c r="N44" s="169"/>
      <c r="O44" s="169"/>
      <c r="P44" s="169"/>
      <c r="Q44" s="169"/>
      <c r="R44" s="169"/>
      <c r="S44" s="169"/>
      <c r="T44" s="169"/>
      <c r="U44" s="169"/>
    </row>
    <row r="45" spans="3:21">
      <c r="C45" s="167"/>
      <c r="D45" s="169"/>
      <c r="E45" s="169"/>
      <c r="F45" s="169"/>
      <c r="G45" s="169"/>
      <c r="H45" s="169"/>
      <c r="I45" s="169"/>
      <c r="J45" s="169"/>
      <c r="K45" s="169"/>
      <c r="L45" s="169"/>
      <c r="M45" s="169"/>
      <c r="N45" s="169"/>
      <c r="O45" s="169"/>
      <c r="P45" s="169"/>
      <c r="Q45" s="169"/>
      <c r="R45" s="169"/>
      <c r="S45" s="169"/>
      <c r="T45" s="169"/>
      <c r="U45" s="169"/>
    </row>
    <row r="46" spans="3:21">
      <c r="C46" s="167"/>
      <c r="D46" s="169"/>
      <c r="E46" s="169"/>
      <c r="F46" s="169"/>
      <c r="G46" s="169"/>
      <c r="H46" s="169"/>
      <c r="I46" s="169"/>
      <c r="J46" s="169"/>
      <c r="K46" s="169"/>
      <c r="L46" s="169"/>
      <c r="M46" s="169"/>
      <c r="N46" s="169"/>
      <c r="O46" s="169"/>
      <c r="P46" s="169"/>
      <c r="Q46" s="169"/>
      <c r="R46" s="169"/>
      <c r="S46" s="169"/>
      <c r="T46" s="169"/>
      <c r="U46" s="169"/>
    </row>
    <row r="47" spans="3:21">
      <c r="C47" s="167"/>
      <c r="D47" s="169"/>
      <c r="E47" s="169"/>
      <c r="F47" s="169"/>
      <c r="G47" s="169"/>
      <c r="H47" s="169"/>
      <c r="I47" s="169"/>
      <c r="J47" s="169"/>
      <c r="K47" s="169"/>
      <c r="L47" s="169"/>
      <c r="M47" s="169"/>
      <c r="N47" s="169"/>
      <c r="O47" s="169"/>
      <c r="P47" s="169"/>
      <c r="Q47" s="169"/>
      <c r="R47" s="169"/>
      <c r="S47" s="169"/>
      <c r="T47" s="169"/>
      <c r="U47" s="169"/>
    </row>
    <row r="48" spans="3:21">
      <c r="C48" s="167"/>
      <c r="D48" s="169"/>
      <c r="E48" s="169"/>
      <c r="F48" s="169"/>
      <c r="G48" s="169"/>
      <c r="H48" s="169"/>
      <c r="I48" s="169"/>
      <c r="J48" s="169"/>
      <c r="K48" s="169"/>
      <c r="L48" s="169"/>
      <c r="M48" s="169"/>
      <c r="N48" s="169"/>
      <c r="O48" s="169"/>
      <c r="P48" s="169"/>
      <c r="Q48" s="169"/>
      <c r="R48" s="169"/>
      <c r="S48" s="169"/>
      <c r="T48" s="169"/>
      <c r="U48" s="169"/>
    </row>
    <row r="49" spans="3:21">
      <c r="C49" s="167"/>
      <c r="D49" s="169"/>
      <c r="E49" s="169"/>
      <c r="F49" s="169"/>
      <c r="G49" s="169"/>
      <c r="H49" s="169"/>
      <c r="I49" s="169"/>
      <c r="J49" s="169"/>
      <c r="K49" s="169"/>
      <c r="L49" s="169"/>
      <c r="M49" s="169"/>
      <c r="N49" s="169"/>
      <c r="O49" s="169"/>
      <c r="P49" s="169"/>
      <c r="Q49" s="169"/>
      <c r="R49" s="169"/>
      <c r="S49" s="169"/>
      <c r="T49" s="169"/>
      <c r="U49" s="169"/>
    </row>
    <row r="50" spans="3:21">
      <c r="C50" s="167"/>
      <c r="D50" s="169"/>
      <c r="E50" s="169"/>
      <c r="F50" s="169"/>
      <c r="G50" s="169"/>
      <c r="H50" s="169"/>
      <c r="I50" s="169"/>
      <c r="J50" s="169"/>
      <c r="K50" s="169"/>
      <c r="L50" s="169"/>
      <c r="M50" s="169"/>
      <c r="N50" s="169"/>
      <c r="O50" s="169"/>
      <c r="P50" s="169"/>
      <c r="Q50" s="169"/>
      <c r="R50" s="169"/>
      <c r="S50" s="169"/>
      <c r="T50" s="169"/>
      <c r="U50" s="169"/>
    </row>
    <row r="51" spans="3:21">
      <c r="C51" s="167"/>
      <c r="D51" s="169"/>
      <c r="E51" s="169"/>
      <c r="F51" s="169"/>
      <c r="G51" s="169"/>
      <c r="H51" s="169"/>
      <c r="I51" s="169"/>
      <c r="J51" s="169"/>
      <c r="K51" s="169"/>
      <c r="L51" s="169"/>
      <c r="M51" s="169"/>
      <c r="N51" s="169"/>
      <c r="O51" s="169"/>
      <c r="P51" s="169"/>
      <c r="Q51" s="169"/>
      <c r="R51" s="169"/>
      <c r="S51" s="169"/>
      <c r="T51" s="169"/>
      <c r="U51" s="169"/>
    </row>
    <row r="52" spans="3:21">
      <c r="C52" s="167"/>
      <c r="D52" s="169"/>
      <c r="E52" s="169"/>
      <c r="F52" s="169"/>
      <c r="G52" s="169"/>
      <c r="H52" s="169"/>
      <c r="I52" s="169"/>
      <c r="J52" s="169"/>
      <c r="K52" s="169"/>
      <c r="L52" s="169"/>
      <c r="M52" s="169"/>
      <c r="N52" s="169"/>
      <c r="O52" s="169"/>
      <c r="P52" s="169"/>
      <c r="Q52" s="169"/>
      <c r="R52" s="169"/>
      <c r="S52" s="169"/>
      <c r="T52" s="169"/>
      <c r="U52" s="169"/>
    </row>
    <row r="53" spans="3:21">
      <c r="C53" s="167"/>
      <c r="D53" s="169"/>
      <c r="E53" s="169"/>
      <c r="F53" s="169"/>
      <c r="G53" s="169"/>
      <c r="H53" s="169"/>
      <c r="I53" s="169"/>
      <c r="J53" s="169"/>
      <c r="K53" s="169"/>
      <c r="L53" s="169"/>
      <c r="M53" s="169"/>
      <c r="N53" s="169"/>
      <c r="O53" s="169"/>
      <c r="P53" s="169"/>
      <c r="Q53" s="169"/>
      <c r="R53" s="169"/>
      <c r="S53" s="169"/>
      <c r="T53" s="169"/>
      <c r="U53" s="169"/>
    </row>
    <row r="54" spans="3:21">
      <c r="C54" s="167"/>
      <c r="D54" s="169"/>
      <c r="E54" s="169"/>
      <c r="F54" s="169"/>
      <c r="G54" s="169"/>
      <c r="H54" s="169"/>
      <c r="I54" s="169"/>
      <c r="J54" s="169"/>
      <c r="K54" s="169"/>
      <c r="L54" s="169"/>
      <c r="M54" s="169"/>
      <c r="N54" s="169"/>
      <c r="O54" s="169"/>
      <c r="P54" s="169"/>
      <c r="Q54" s="169"/>
      <c r="R54" s="169"/>
      <c r="S54" s="169"/>
      <c r="T54" s="169"/>
      <c r="U54" s="169"/>
    </row>
    <row r="55" spans="3:21">
      <c r="C55" s="167"/>
      <c r="D55" s="169"/>
      <c r="E55" s="169"/>
      <c r="F55" s="169"/>
      <c r="G55" s="169"/>
      <c r="H55" s="169"/>
      <c r="I55" s="169"/>
      <c r="J55" s="169"/>
      <c r="K55" s="169"/>
      <c r="L55" s="169"/>
      <c r="M55" s="169"/>
      <c r="N55" s="169"/>
      <c r="O55" s="169"/>
      <c r="P55" s="169"/>
      <c r="Q55" s="169"/>
      <c r="R55" s="169"/>
      <c r="S55" s="169"/>
      <c r="T55" s="169"/>
      <c r="U55" s="169"/>
    </row>
    <row r="56" spans="3:21">
      <c r="C56" s="167"/>
      <c r="D56" s="169"/>
      <c r="E56" s="169"/>
      <c r="F56" s="169"/>
      <c r="G56" s="169"/>
      <c r="H56" s="169"/>
      <c r="I56" s="169"/>
      <c r="J56" s="169"/>
      <c r="K56" s="169"/>
      <c r="L56" s="169"/>
      <c r="M56" s="169"/>
      <c r="N56" s="169"/>
      <c r="O56" s="169"/>
      <c r="P56" s="169"/>
      <c r="Q56" s="169"/>
      <c r="R56" s="169"/>
      <c r="S56" s="169"/>
      <c r="T56" s="169"/>
      <c r="U56" s="169"/>
    </row>
    <row r="57" spans="3:21">
      <c r="C57" s="167"/>
      <c r="D57" s="169"/>
      <c r="E57" s="169"/>
      <c r="F57" s="169"/>
      <c r="G57" s="169"/>
      <c r="H57" s="169"/>
      <c r="I57" s="169"/>
      <c r="J57" s="169"/>
      <c r="K57" s="169"/>
      <c r="L57" s="169"/>
      <c r="M57" s="169"/>
      <c r="N57" s="169"/>
      <c r="O57" s="169"/>
      <c r="P57" s="169"/>
      <c r="Q57" s="169"/>
      <c r="R57" s="169"/>
      <c r="S57" s="169"/>
      <c r="T57" s="169"/>
      <c r="U57" s="169"/>
    </row>
    <row r="58" spans="3:21">
      <c r="C58" s="167"/>
      <c r="D58" s="169"/>
      <c r="E58" s="169"/>
      <c r="F58" s="169"/>
      <c r="G58" s="169"/>
      <c r="H58" s="169"/>
      <c r="I58" s="169"/>
      <c r="J58" s="169"/>
      <c r="K58" s="169"/>
      <c r="L58" s="169"/>
      <c r="M58" s="169"/>
      <c r="N58" s="169"/>
      <c r="O58" s="169"/>
      <c r="P58" s="169"/>
      <c r="Q58" s="169"/>
      <c r="R58" s="169"/>
      <c r="S58" s="169"/>
      <c r="T58" s="169"/>
      <c r="U58" s="169"/>
    </row>
    <row r="59" spans="3:21">
      <c r="C59" s="167"/>
      <c r="D59" s="169"/>
      <c r="E59" s="169"/>
      <c r="F59" s="169"/>
      <c r="G59" s="169"/>
      <c r="H59" s="169"/>
      <c r="I59" s="169"/>
      <c r="J59" s="169"/>
      <c r="K59" s="169"/>
      <c r="L59" s="169"/>
      <c r="M59" s="169"/>
      <c r="N59" s="169"/>
      <c r="O59" s="169"/>
      <c r="P59" s="169"/>
      <c r="Q59" s="169"/>
      <c r="R59" s="169"/>
      <c r="S59" s="169"/>
      <c r="T59" s="169"/>
      <c r="U59" s="169"/>
    </row>
    <row r="60" spans="3:21">
      <c r="C60" s="167"/>
      <c r="D60" s="169"/>
      <c r="E60" s="169"/>
      <c r="F60" s="169"/>
      <c r="G60" s="169"/>
      <c r="H60" s="169"/>
      <c r="I60" s="169"/>
      <c r="J60" s="169"/>
      <c r="K60" s="169"/>
      <c r="L60" s="169"/>
      <c r="M60" s="169"/>
      <c r="N60" s="169"/>
      <c r="O60" s="169"/>
      <c r="P60" s="169"/>
      <c r="Q60" s="169"/>
      <c r="R60" s="169"/>
      <c r="S60" s="169"/>
      <c r="T60" s="169"/>
      <c r="U60" s="169"/>
    </row>
    <row r="61" spans="3:21">
      <c r="C61" s="167"/>
      <c r="D61" s="169"/>
      <c r="E61" s="169"/>
      <c r="F61" s="169"/>
      <c r="G61" s="169"/>
      <c r="H61" s="169"/>
      <c r="I61" s="169"/>
      <c r="J61" s="169"/>
      <c r="K61" s="169"/>
      <c r="L61" s="169"/>
      <c r="M61" s="169"/>
      <c r="N61" s="169"/>
      <c r="O61" s="169"/>
      <c r="P61" s="169"/>
      <c r="Q61" s="169"/>
      <c r="R61" s="169"/>
      <c r="S61" s="169"/>
      <c r="T61" s="169"/>
      <c r="U61" s="169"/>
    </row>
    <row r="62" spans="3:21">
      <c r="C62" s="167"/>
      <c r="D62" s="169"/>
      <c r="E62" s="169"/>
      <c r="F62" s="169"/>
      <c r="G62" s="169"/>
      <c r="H62" s="169"/>
      <c r="I62" s="169"/>
      <c r="J62" s="169"/>
      <c r="K62" s="169"/>
      <c r="L62" s="169"/>
      <c r="M62" s="169"/>
      <c r="N62" s="169"/>
      <c r="O62" s="169"/>
      <c r="P62" s="169"/>
      <c r="Q62" s="169"/>
      <c r="R62" s="169"/>
      <c r="S62" s="169"/>
      <c r="T62" s="169"/>
      <c r="U62" s="169"/>
    </row>
    <row r="63" spans="3:21">
      <c r="C63" s="167"/>
      <c r="D63" s="169"/>
      <c r="E63" s="169"/>
      <c r="F63" s="169"/>
      <c r="G63" s="169"/>
      <c r="H63" s="169"/>
      <c r="I63" s="169"/>
      <c r="J63" s="169"/>
      <c r="K63" s="169"/>
      <c r="L63" s="169"/>
      <c r="M63" s="169"/>
      <c r="N63" s="169"/>
      <c r="O63" s="169"/>
      <c r="P63" s="169"/>
      <c r="Q63" s="169"/>
      <c r="R63" s="169"/>
      <c r="S63" s="169"/>
      <c r="T63" s="169"/>
      <c r="U63" s="169"/>
    </row>
    <row r="64" spans="3:21">
      <c r="C64" s="167"/>
      <c r="D64" s="169"/>
      <c r="E64" s="169"/>
      <c r="F64" s="169"/>
      <c r="G64" s="169"/>
      <c r="H64" s="169"/>
      <c r="I64" s="169"/>
      <c r="J64" s="169"/>
      <c r="K64" s="169"/>
      <c r="L64" s="169"/>
      <c r="M64" s="169"/>
      <c r="N64" s="169"/>
      <c r="O64" s="169"/>
      <c r="P64" s="169"/>
      <c r="Q64" s="169"/>
      <c r="R64" s="169"/>
      <c r="S64" s="169"/>
      <c r="T64" s="169"/>
      <c r="U64" s="169"/>
    </row>
    <row r="65" spans="3:21">
      <c r="C65" s="167"/>
      <c r="D65" s="169"/>
      <c r="E65" s="169"/>
      <c r="F65" s="169"/>
      <c r="G65" s="169"/>
      <c r="H65" s="169"/>
      <c r="I65" s="169"/>
      <c r="J65" s="169"/>
      <c r="K65" s="169"/>
      <c r="L65" s="169"/>
      <c r="M65" s="169"/>
      <c r="N65" s="169"/>
      <c r="O65" s="169"/>
      <c r="P65" s="169"/>
      <c r="Q65" s="169"/>
      <c r="R65" s="169"/>
      <c r="S65" s="169"/>
      <c r="T65" s="169"/>
      <c r="U65" s="169"/>
    </row>
    <row r="66" spans="3:21">
      <c r="C66" s="167"/>
      <c r="D66" s="169"/>
      <c r="E66" s="169"/>
      <c r="F66" s="169"/>
      <c r="G66" s="169"/>
      <c r="H66" s="169"/>
      <c r="I66" s="169"/>
      <c r="J66" s="169"/>
      <c r="K66" s="169"/>
      <c r="L66" s="169"/>
      <c r="M66" s="169"/>
      <c r="N66" s="169"/>
      <c r="O66" s="169"/>
      <c r="P66" s="169"/>
      <c r="Q66" s="169"/>
      <c r="R66" s="169"/>
      <c r="S66" s="169"/>
      <c r="T66" s="169"/>
      <c r="U66" s="169"/>
    </row>
    <row r="67" spans="3:21">
      <c r="C67" s="167"/>
      <c r="D67" s="169"/>
      <c r="E67" s="169"/>
      <c r="F67" s="169"/>
      <c r="G67" s="169"/>
      <c r="H67" s="169"/>
      <c r="I67" s="169"/>
      <c r="J67" s="169"/>
      <c r="K67" s="169"/>
      <c r="L67" s="169"/>
      <c r="M67" s="169"/>
      <c r="N67" s="169"/>
      <c r="O67" s="169"/>
      <c r="P67" s="169"/>
      <c r="Q67" s="169"/>
      <c r="R67" s="169"/>
      <c r="S67" s="169"/>
      <c r="T67" s="169"/>
      <c r="U67" s="169"/>
    </row>
    <row r="68" spans="3:21">
      <c r="C68" s="167"/>
      <c r="D68" s="169"/>
      <c r="E68" s="169"/>
      <c r="F68" s="169"/>
      <c r="G68" s="169"/>
      <c r="H68" s="169"/>
      <c r="I68" s="169"/>
      <c r="J68" s="169"/>
      <c r="K68" s="169"/>
      <c r="L68" s="169"/>
      <c r="M68" s="169"/>
      <c r="N68" s="169"/>
      <c r="O68" s="169"/>
      <c r="P68" s="169"/>
      <c r="Q68" s="169"/>
      <c r="R68" s="169"/>
      <c r="S68" s="169"/>
      <c r="T68" s="169"/>
      <c r="U68" s="169"/>
    </row>
    <row r="69" spans="3:21">
      <c r="C69" s="167"/>
      <c r="D69" s="169"/>
      <c r="E69" s="169"/>
      <c r="F69" s="169"/>
      <c r="G69" s="169"/>
      <c r="H69" s="169"/>
      <c r="I69" s="169"/>
      <c r="J69" s="169"/>
      <c r="K69" s="169"/>
      <c r="L69" s="169"/>
      <c r="M69" s="169"/>
      <c r="N69" s="169"/>
      <c r="O69" s="169"/>
      <c r="P69" s="169"/>
      <c r="Q69" s="169"/>
      <c r="R69" s="169"/>
      <c r="S69" s="169"/>
      <c r="T69" s="169"/>
      <c r="U69" s="169"/>
    </row>
    <row r="70" spans="3:21">
      <c r="C70" s="167"/>
      <c r="D70" s="169"/>
      <c r="E70" s="169"/>
      <c r="F70" s="169"/>
      <c r="G70" s="169"/>
      <c r="H70" s="169"/>
      <c r="I70" s="169"/>
      <c r="J70" s="169"/>
      <c r="K70" s="169"/>
      <c r="L70" s="169"/>
      <c r="M70" s="169"/>
      <c r="N70" s="169"/>
      <c r="O70" s="169"/>
      <c r="P70" s="169"/>
      <c r="Q70" s="169"/>
      <c r="R70" s="169"/>
      <c r="S70" s="169"/>
      <c r="T70" s="169"/>
      <c r="U70" s="169"/>
    </row>
    <row r="71" spans="3:21">
      <c r="C71" s="167"/>
      <c r="D71" s="169"/>
      <c r="E71" s="169"/>
      <c r="F71" s="169"/>
      <c r="G71" s="169"/>
      <c r="H71" s="169"/>
      <c r="I71" s="169"/>
      <c r="J71" s="169"/>
      <c r="K71" s="169"/>
      <c r="L71" s="169"/>
      <c r="M71" s="169"/>
      <c r="N71" s="169"/>
      <c r="O71" s="169"/>
      <c r="P71" s="169"/>
      <c r="Q71" s="169"/>
      <c r="R71" s="169"/>
      <c r="S71" s="169"/>
      <c r="T71" s="169"/>
      <c r="U71" s="169"/>
    </row>
    <row r="72" spans="3:21">
      <c r="C72" s="167"/>
      <c r="D72" s="169"/>
      <c r="E72" s="169"/>
      <c r="F72" s="169"/>
      <c r="G72" s="169"/>
      <c r="H72" s="169"/>
      <c r="I72" s="169"/>
      <c r="J72" s="169"/>
      <c r="K72" s="169"/>
      <c r="L72" s="169"/>
      <c r="M72" s="169"/>
      <c r="N72" s="169"/>
      <c r="O72" s="169"/>
      <c r="P72" s="169"/>
      <c r="Q72" s="169"/>
      <c r="R72" s="169"/>
      <c r="S72" s="169"/>
      <c r="T72" s="169"/>
      <c r="U72" s="169"/>
    </row>
    <row r="73" spans="3:21">
      <c r="C73" s="167"/>
      <c r="D73" s="169"/>
      <c r="E73" s="169"/>
      <c r="F73" s="169"/>
      <c r="G73" s="169"/>
      <c r="H73" s="169"/>
      <c r="I73" s="169"/>
      <c r="J73" s="169"/>
      <c r="K73" s="169"/>
      <c r="L73" s="169"/>
      <c r="M73" s="169"/>
      <c r="N73" s="169"/>
      <c r="O73" s="169"/>
      <c r="P73" s="169"/>
      <c r="Q73" s="169"/>
      <c r="R73" s="169"/>
      <c r="S73" s="169"/>
      <c r="T73" s="169"/>
      <c r="U73" s="169"/>
    </row>
    <row r="74" spans="3:21">
      <c r="C74" s="167"/>
      <c r="D74" s="169"/>
      <c r="E74" s="169"/>
      <c r="F74" s="169"/>
      <c r="G74" s="169"/>
      <c r="H74" s="169"/>
      <c r="I74" s="169"/>
      <c r="J74" s="169"/>
      <c r="K74" s="169"/>
      <c r="L74" s="169"/>
      <c r="M74" s="169"/>
      <c r="N74" s="169"/>
      <c r="O74" s="169"/>
      <c r="P74" s="169"/>
      <c r="Q74" s="169"/>
      <c r="R74" s="169"/>
      <c r="S74" s="169"/>
      <c r="T74" s="169"/>
      <c r="U74" s="169"/>
    </row>
    <row r="75" spans="3:21">
      <c r="C75" s="167"/>
      <c r="D75" s="169"/>
      <c r="E75" s="169"/>
      <c r="F75" s="169"/>
      <c r="G75" s="169"/>
      <c r="H75" s="169"/>
      <c r="I75" s="169"/>
      <c r="J75" s="169"/>
      <c r="K75" s="169"/>
      <c r="L75" s="169"/>
      <c r="M75" s="169"/>
      <c r="N75" s="169"/>
      <c r="O75" s="169"/>
      <c r="P75" s="169"/>
      <c r="Q75" s="169"/>
      <c r="R75" s="169"/>
      <c r="S75" s="169"/>
      <c r="T75" s="169"/>
      <c r="U75" s="169"/>
    </row>
    <row r="76" spans="3:21">
      <c r="C76" s="167"/>
      <c r="D76" s="169"/>
      <c r="E76" s="169"/>
      <c r="F76" s="169"/>
      <c r="G76" s="169"/>
      <c r="H76" s="169"/>
      <c r="I76" s="169"/>
      <c r="J76" s="169"/>
      <c r="K76" s="169"/>
      <c r="L76" s="169"/>
      <c r="M76" s="169"/>
      <c r="N76" s="169"/>
      <c r="O76" s="169"/>
      <c r="P76" s="169"/>
      <c r="Q76" s="169"/>
      <c r="R76" s="169"/>
      <c r="S76" s="169"/>
      <c r="T76" s="169"/>
      <c r="U76" s="169"/>
    </row>
    <row r="77" spans="3:21">
      <c r="C77" s="167"/>
      <c r="D77" s="169"/>
      <c r="E77" s="169"/>
      <c r="F77" s="169"/>
      <c r="G77" s="169"/>
      <c r="H77" s="169"/>
      <c r="I77" s="169"/>
      <c r="J77" s="169"/>
      <c r="K77" s="169"/>
      <c r="L77" s="169"/>
      <c r="M77" s="169"/>
      <c r="N77" s="169"/>
      <c r="O77" s="169"/>
      <c r="P77" s="169"/>
      <c r="Q77" s="169"/>
      <c r="R77" s="169"/>
      <c r="S77" s="169"/>
      <c r="T77" s="169"/>
      <c r="U77" s="169"/>
    </row>
    <row r="78" spans="3:21">
      <c r="C78" s="167"/>
      <c r="D78" s="169"/>
      <c r="E78" s="169"/>
      <c r="F78" s="169"/>
      <c r="G78" s="169"/>
      <c r="H78" s="169"/>
      <c r="I78" s="169"/>
      <c r="J78" s="169"/>
      <c r="K78" s="169"/>
      <c r="L78" s="169"/>
      <c r="M78" s="169"/>
      <c r="N78" s="169"/>
      <c r="O78" s="169"/>
      <c r="P78" s="169"/>
      <c r="Q78" s="169"/>
      <c r="R78" s="169"/>
      <c r="S78" s="169"/>
      <c r="T78" s="169"/>
      <c r="U78" s="169"/>
    </row>
    <row r="79" spans="3:21">
      <c r="C79" s="167"/>
      <c r="D79" s="169"/>
      <c r="E79" s="169"/>
      <c r="F79" s="169"/>
      <c r="G79" s="169"/>
      <c r="H79" s="169"/>
      <c r="I79" s="169"/>
      <c r="J79" s="169"/>
      <c r="K79" s="169"/>
      <c r="L79" s="169"/>
      <c r="M79" s="169"/>
      <c r="N79" s="169"/>
      <c r="O79" s="169"/>
      <c r="P79" s="169"/>
      <c r="Q79" s="169"/>
      <c r="R79" s="169"/>
      <c r="S79" s="169"/>
      <c r="T79" s="169"/>
      <c r="U79" s="169"/>
    </row>
    <row r="80" spans="3:21">
      <c r="C80" s="167"/>
      <c r="D80" s="169"/>
      <c r="E80" s="169"/>
      <c r="F80" s="169"/>
      <c r="G80" s="169"/>
      <c r="H80" s="169"/>
      <c r="I80" s="169"/>
      <c r="J80" s="169"/>
      <c r="K80" s="169"/>
      <c r="L80" s="169"/>
      <c r="M80" s="169"/>
      <c r="N80" s="169"/>
      <c r="O80" s="169"/>
      <c r="P80" s="169"/>
      <c r="Q80" s="169"/>
      <c r="R80" s="169"/>
      <c r="S80" s="169"/>
      <c r="T80" s="169"/>
      <c r="U80" s="169"/>
    </row>
    <row r="81" spans="3:21">
      <c r="C81" s="167"/>
      <c r="D81" s="169"/>
      <c r="E81" s="169"/>
      <c r="F81" s="169"/>
      <c r="G81" s="169"/>
      <c r="H81" s="169"/>
      <c r="I81" s="169"/>
      <c r="J81" s="169"/>
      <c r="K81" s="169"/>
      <c r="L81" s="169"/>
      <c r="M81" s="169"/>
      <c r="N81" s="169"/>
      <c r="O81" s="169"/>
      <c r="P81" s="169"/>
      <c r="Q81" s="169"/>
      <c r="R81" s="169"/>
      <c r="S81" s="169"/>
      <c r="T81" s="169"/>
      <c r="U81" s="169"/>
    </row>
    <row r="82" spans="3:21">
      <c r="C82" s="167"/>
      <c r="D82" s="169"/>
      <c r="E82" s="169"/>
      <c r="F82" s="169"/>
      <c r="G82" s="169"/>
      <c r="H82" s="169"/>
      <c r="I82" s="169"/>
      <c r="J82" s="169"/>
      <c r="K82" s="169"/>
      <c r="L82" s="169"/>
      <c r="M82" s="169"/>
      <c r="N82" s="169"/>
      <c r="O82" s="169"/>
      <c r="P82" s="169"/>
      <c r="Q82" s="169"/>
      <c r="R82" s="169"/>
      <c r="S82" s="169"/>
      <c r="T82" s="169"/>
      <c r="U82" s="169"/>
    </row>
    <row r="83" spans="3:21">
      <c r="C83" s="167"/>
      <c r="D83" s="169"/>
      <c r="E83" s="169"/>
      <c r="F83" s="169"/>
      <c r="G83" s="169"/>
      <c r="H83" s="169"/>
      <c r="I83" s="169"/>
      <c r="J83" s="169"/>
      <c r="K83" s="169"/>
      <c r="L83" s="169"/>
      <c r="M83" s="169"/>
      <c r="N83" s="169"/>
      <c r="O83" s="169"/>
      <c r="P83" s="169"/>
      <c r="Q83" s="169"/>
      <c r="R83" s="169"/>
      <c r="S83" s="169"/>
      <c r="T83" s="169"/>
      <c r="U83" s="169"/>
    </row>
    <row r="84" spans="3:21">
      <c r="C84" s="167"/>
      <c r="D84" s="169"/>
      <c r="E84" s="169"/>
      <c r="F84" s="169"/>
      <c r="G84" s="169"/>
      <c r="H84" s="169"/>
      <c r="I84" s="169"/>
      <c r="J84" s="169"/>
      <c r="K84" s="169"/>
      <c r="L84" s="169"/>
      <c r="M84" s="169"/>
      <c r="N84" s="169"/>
      <c r="O84" s="169"/>
      <c r="P84" s="169"/>
      <c r="Q84" s="169"/>
      <c r="R84" s="169"/>
      <c r="S84" s="169"/>
      <c r="T84" s="169"/>
      <c r="U84" s="169"/>
    </row>
    <row r="85" spans="3:21">
      <c r="C85" s="167"/>
      <c r="D85" s="169"/>
      <c r="E85" s="169"/>
      <c r="F85" s="169"/>
      <c r="G85" s="169"/>
      <c r="H85" s="169"/>
      <c r="I85" s="169"/>
      <c r="J85" s="169"/>
      <c r="K85" s="169"/>
      <c r="L85" s="169"/>
      <c r="M85" s="169"/>
      <c r="N85" s="169"/>
      <c r="O85" s="169"/>
      <c r="P85" s="169"/>
      <c r="Q85" s="169"/>
      <c r="R85" s="169"/>
      <c r="S85" s="169"/>
      <c r="T85" s="169"/>
      <c r="U85" s="169"/>
    </row>
    <row r="86" spans="3:21">
      <c r="C86" s="167"/>
      <c r="D86" s="169"/>
      <c r="E86" s="169"/>
      <c r="F86" s="169"/>
      <c r="G86" s="169"/>
      <c r="H86" s="169"/>
      <c r="I86" s="169"/>
      <c r="J86" s="169"/>
      <c r="K86" s="169"/>
      <c r="L86" s="169"/>
      <c r="M86" s="169"/>
      <c r="N86" s="169"/>
      <c r="O86" s="169"/>
      <c r="P86" s="169"/>
      <c r="Q86" s="169"/>
      <c r="R86" s="169"/>
      <c r="S86" s="169"/>
      <c r="T86" s="169"/>
      <c r="U86" s="169"/>
    </row>
    <row r="87" spans="3:21">
      <c r="C87" s="167"/>
      <c r="D87" s="169"/>
      <c r="E87" s="169"/>
      <c r="F87" s="169"/>
      <c r="G87" s="169"/>
      <c r="H87" s="169"/>
      <c r="I87" s="169"/>
      <c r="J87" s="169"/>
      <c r="K87" s="169"/>
      <c r="L87" s="169"/>
      <c r="M87" s="169"/>
      <c r="N87" s="169"/>
      <c r="O87" s="169"/>
      <c r="P87" s="169"/>
      <c r="Q87" s="169"/>
      <c r="R87" s="169"/>
      <c r="S87" s="169"/>
      <c r="T87" s="169"/>
      <c r="U87" s="169"/>
    </row>
    <row r="88" spans="3:21">
      <c r="C88" s="167"/>
      <c r="D88" s="169"/>
      <c r="E88" s="169"/>
      <c r="F88" s="169"/>
      <c r="G88" s="169"/>
      <c r="H88" s="169"/>
      <c r="I88" s="169"/>
      <c r="J88" s="169"/>
      <c r="K88" s="169"/>
      <c r="L88" s="169"/>
      <c r="M88" s="169"/>
      <c r="N88" s="169"/>
      <c r="O88" s="169"/>
      <c r="P88" s="169"/>
      <c r="Q88" s="169"/>
      <c r="R88" s="169"/>
      <c r="S88" s="169"/>
      <c r="T88" s="169"/>
      <c r="U88" s="169"/>
    </row>
    <row r="89" spans="3:21">
      <c r="C89" s="167"/>
      <c r="D89" s="169"/>
      <c r="E89" s="169"/>
      <c r="F89" s="169"/>
      <c r="G89" s="169"/>
      <c r="H89" s="169"/>
      <c r="I89" s="169"/>
      <c r="J89" s="169"/>
      <c r="K89" s="169"/>
      <c r="L89" s="169"/>
      <c r="M89" s="169"/>
      <c r="N89" s="169"/>
      <c r="O89" s="169"/>
      <c r="P89" s="169"/>
      <c r="Q89" s="169"/>
      <c r="R89" s="169"/>
      <c r="S89" s="169"/>
      <c r="T89" s="169"/>
      <c r="U89" s="169"/>
    </row>
    <row r="90" spans="3:21">
      <c r="C90" s="167"/>
      <c r="D90" s="169"/>
      <c r="E90" s="169"/>
      <c r="F90" s="169"/>
      <c r="G90" s="169"/>
      <c r="H90" s="169"/>
      <c r="I90" s="169"/>
      <c r="J90" s="169"/>
      <c r="K90" s="169"/>
      <c r="L90" s="169"/>
      <c r="M90" s="169"/>
      <c r="N90" s="169"/>
      <c r="O90" s="169"/>
      <c r="P90" s="169"/>
      <c r="Q90" s="169"/>
      <c r="R90" s="169"/>
      <c r="S90" s="169"/>
      <c r="T90" s="169"/>
      <c r="U90" s="169"/>
    </row>
    <row r="91" spans="3:21">
      <c r="C91" s="167"/>
      <c r="D91" s="169"/>
      <c r="E91" s="169"/>
      <c r="F91" s="169"/>
      <c r="G91" s="169"/>
      <c r="H91" s="169"/>
      <c r="I91" s="169"/>
      <c r="J91" s="169"/>
      <c r="K91" s="169"/>
      <c r="L91" s="169"/>
      <c r="M91" s="169"/>
      <c r="N91" s="169"/>
      <c r="O91" s="169"/>
      <c r="P91" s="169"/>
      <c r="Q91" s="169"/>
      <c r="R91" s="169"/>
      <c r="S91" s="169"/>
      <c r="T91" s="169"/>
      <c r="U91" s="169"/>
    </row>
    <row r="92" spans="3:21">
      <c r="C92" s="167"/>
      <c r="D92" s="169"/>
      <c r="E92" s="169"/>
      <c r="F92" s="169"/>
      <c r="G92" s="169"/>
      <c r="H92" s="169"/>
      <c r="I92" s="169"/>
      <c r="J92" s="169"/>
      <c r="K92" s="169"/>
      <c r="L92" s="169"/>
      <c r="M92" s="169"/>
      <c r="N92" s="169"/>
      <c r="O92" s="169"/>
      <c r="P92" s="169"/>
      <c r="Q92" s="169"/>
      <c r="R92" s="169"/>
      <c r="S92" s="169"/>
      <c r="T92" s="169"/>
      <c r="U92" s="169"/>
    </row>
    <row r="93" spans="3:21">
      <c r="C93" s="167"/>
      <c r="D93" s="169"/>
      <c r="E93" s="169"/>
      <c r="F93" s="169"/>
      <c r="G93" s="169"/>
      <c r="H93" s="169"/>
      <c r="I93" s="169"/>
      <c r="J93" s="169"/>
      <c r="K93" s="169"/>
      <c r="L93" s="169"/>
      <c r="M93" s="169"/>
      <c r="N93" s="169"/>
      <c r="O93" s="169"/>
      <c r="P93" s="169"/>
      <c r="Q93" s="169"/>
      <c r="R93" s="169"/>
      <c r="S93" s="169"/>
      <c r="T93" s="169"/>
      <c r="U93" s="169"/>
    </row>
    <row r="94" spans="3:21">
      <c r="C94" s="167"/>
      <c r="D94" s="169"/>
      <c r="E94" s="169"/>
      <c r="F94" s="169"/>
      <c r="G94" s="169"/>
      <c r="H94" s="169"/>
      <c r="I94" s="169"/>
      <c r="J94" s="169"/>
      <c r="K94" s="169"/>
      <c r="L94" s="169"/>
      <c r="M94" s="169"/>
      <c r="N94" s="169"/>
      <c r="O94" s="169"/>
      <c r="P94" s="169"/>
      <c r="Q94" s="169"/>
      <c r="R94" s="169"/>
      <c r="S94" s="169"/>
      <c r="T94" s="169"/>
      <c r="U94" s="169"/>
    </row>
    <row r="95" spans="3:21">
      <c r="C95" s="167"/>
      <c r="D95" s="169"/>
      <c r="E95" s="169"/>
      <c r="F95" s="169"/>
      <c r="G95" s="169"/>
      <c r="H95" s="169"/>
      <c r="I95" s="169"/>
      <c r="J95" s="169"/>
      <c r="K95" s="169"/>
      <c r="L95" s="169"/>
      <c r="M95" s="169"/>
      <c r="N95" s="169"/>
      <c r="O95" s="169"/>
      <c r="P95" s="169"/>
      <c r="Q95" s="169"/>
      <c r="R95" s="169"/>
      <c r="S95" s="169"/>
      <c r="T95" s="169"/>
      <c r="U95" s="169"/>
    </row>
    <row r="96" spans="3:21">
      <c r="C96" s="167"/>
      <c r="D96" s="169"/>
      <c r="E96" s="169"/>
      <c r="F96" s="169"/>
      <c r="G96" s="169"/>
      <c r="H96" s="169"/>
      <c r="I96" s="169"/>
      <c r="J96" s="169"/>
      <c r="K96" s="169"/>
      <c r="L96" s="169"/>
      <c r="M96" s="169"/>
      <c r="N96" s="169"/>
      <c r="O96" s="169"/>
      <c r="P96" s="169"/>
      <c r="Q96" s="169"/>
      <c r="R96" s="169"/>
      <c r="S96" s="169"/>
      <c r="T96" s="169"/>
      <c r="U96" s="169"/>
    </row>
    <row r="97" spans="3:21">
      <c r="C97" s="167"/>
      <c r="D97" s="169"/>
      <c r="E97" s="169"/>
      <c r="F97" s="169"/>
      <c r="G97" s="169"/>
      <c r="H97" s="169"/>
      <c r="I97" s="169"/>
      <c r="J97" s="169"/>
      <c r="K97" s="169"/>
      <c r="L97" s="169"/>
      <c r="M97" s="169"/>
      <c r="N97" s="169"/>
      <c r="O97" s="169"/>
      <c r="P97" s="169"/>
      <c r="Q97" s="169"/>
      <c r="R97" s="169"/>
      <c r="S97" s="169"/>
      <c r="T97" s="169"/>
      <c r="U97" s="169"/>
    </row>
    <row r="98" spans="3:21">
      <c r="C98" s="167"/>
      <c r="D98" s="169"/>
      <c r="E98" s="169"/>
      <c r="F98" s="169"/>
      <c r="G98" s="169"/>
      <c r="H98" s="169"/>
      <c r="I98" s="169"/>
      <c r="J98" s="169"/>
      <c r="K98" s="169"/>
      <c r="L98" s="169"/>
      <c r="M98" s="169"/>
      <c r="N98" s="169"/>
      <c r="O98" s="169"/>
      <c r="P98" s="169"/>
      <c r="Q98" s="169"/>
      <c r="R98" s="169"/>
      <c r="S98" s="169"/>
      <c r="T98" s="169"/>
      <c r="U98" s="169"/>
    </row>
    <row r="99" spans="3:21">
      <c r="C99" s="167"/>
      <c r="D99" s="169"/>
      <c r="E99" s="169"/>
      <c r="F99" s="169"/>
      <c r="G99" s="169"/>
      <c r="H99" s="169"/>
      <c r="I99" s="169"/>
      <c r="J99" s="169"/>
      <c r="K99" s="169"/>
      <c r="L99" s="169"/>
      <c r="M99" s="169"/>
      <c r="N99" s="169"/>
      <c r="O99" s="169"/>
      <c r="P99" s="169"/>
      <c r="Q99" s="169"/>
      <c r="R99" s="169"/>
      <c r="S99" s="169"/>
      <c r="T99" s="169"/>
      <c r="U99" s="169"/>
    </row>
    <row r="100" spans="3:21">
      <c r="C100" s="167"/>
      <c r="D100" s="169"/>
      <c r="E100" s="169"/>
      <c r="F100" s="169"/>
      <c r="G100" s="169"/>
      <c r="H100" s="169"/>
      <c r="I100" s="169"/>
      <c r="J100" s="169"/>
      <c r="K100" s="169"/>
      <c r="L100" s="169"/>
      <c r="M100" s="169"/>
      <c r="N100" s="169"/>
      <c r="O100" s="169"/>
      <c r="P100" s="169"/>
      <c r="Q100" s="169"/>
      <c r="R100" s="169"/>
      <c r="S100" s="169"/>
      <c r="T100" s="169"/>
      <c r="U100" s="169"/>
    </row>
    <row r="101" spans="3:21">
      <c r="C101" s="167"/>
      <c r="D101" s="169"/>
      <c r="E101" s="169"/>
      <c r="F101" s="169"/>
      <c r="G101" s="169"/>
      <c r="H101" s="169"/>
      <c r="I101" s="169"/>
      <c r="J101" s="169"/>
      <c r="K101" s="169"/>
      <c r="L101" s="169"/>
      <c r="M101" s="169"/>
      <c r="N101" s="169"/>
      <c r="O101" s="169"/>
      <c r="P101" s="169"/>
      <c r="Q101" s="169"/>
      <c r="R101" s="169"/>
      <c r="S101" s="169"/>
      <c r="T101" s="169"/>
      <c r="U101" s="169"/>
    </row>
    <row r="102" spans="3:21">
      <c r="C102" s="167"/>
      <c r="D102" s="169"/>
      <c r="T102" s="169"/>
      <c r="U102" s="169"/>
    </row>
    <row r="103" spans="3:21">
      <c r="C103" s="167"/>
      <c r="D103" s="169"/>
      <c r="T103" s="169"/>
      <c r="U103" s="169"/>
    </row>
    <row r="104" spans="3:21">
      <c r="C104" s="167"/>
      <c r="D104" s="169"/>
      <c r="T104" s="169"/>
      <c r="U104" s="169"/>
    </row>
    <row r="105" spans="3:21">
      <c r="C105" s="167"/>
      <c r="D105" s="169"/>
      <c r="T105" s="169"/>
      <c r="U105" s="169"/>
    </row>
    <row r="106" spans="3:21">
      <c r="C106" s="171"/>
      <c r="D106" s="169"/>
      <c r="T106" s="169"/>
      <c r="U106" s="169"/>
    </row>
    <row r="107" spans="3:21">
      <c r="C107" s="171"/>
      <c r="D107" s="169"/>
      <c r="T107" s="169"/>
      <c r="U107" s="169"/>
    </row>
    <row r="108" spans="3:21">
      <c r="C108" s="171"/>
      <c r="D108" s="169"/>
      <c r="T108" s="169"/>
      <c r="U108" s="169"/>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5" t="s">
        <v>172</v>
      </c>
    </row>
    <row r="3" spans="1:20" ht="80.25" customHeight="1">
      <c r="A3" s="248" t="s">
        <v>171</v>
      </c>
      <c r="B3" s="248"/>
      <c r="C3" s="248"/>
      <c r="D3" s="248"/>
      <c r="E3" s="248"/>
      <c r="F3" s="248"/>
      <c r="G3" s="248"/>
      <c r="H3" s="248"/>
      <c r="I3" s="248"/>
      <c r="J3" s="248"/>
      <c r="K3" s="248"/>
      <c r="L3" s="248"/>
      <c r="M3" s="248"/>
      <c r="N3" s="248"/>
      <c r="O3" s="248"/>
    </row>
    <row r="4" spans="1:20" ht="409.5" customHeight="1">
      <c r="A4" s="248" t="s">
        <v>170</v>
      </c>
      <c r="B4" s="248"/>
      <c r="C4" s="248"/>
      <c r="D4" s="248"/>
      <c r="E4" s="248"/>
      <c r="F4" s="248"/>
      <c r="G4" s="248"/>
      <c r="H4" s="248"/>
      <c r="I4" s="248"/>
      <c r="J4" s="248"/>
      <c r="K4" s="248"/>
      <c r="L4" s="248"/>
      <c r="M4" s="248"/>
      <c r="N4" s="248"/>
      <c r="O4" s="248"/>
      <c r="P4" s="224"/>
      <c r="Q4" s="224"/>
      <c r="R4" s="224"/>
      <c r="S4" s="224"/>
      <c r="T4" s="224"/>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6" customWidth="1"/>
    <col min="2" max="13" width="5.375" style="176" customWidth="1"/>
    <col min="14" max="14" width="6.5" style="176" customWidth="1"/>
    <col min="15" max="15" width="31.625" style="176" customWidth="1"/>
    <col min="16" max="26" width="4.625" style="193" customWidth="1"/>
    <col min="27" max="27" width="8.5" style="193" customWidth="1"/>
    <col min="28" max="16384" width="9.5" style="176"/>
  </cols>
  <sheetData>
    <row r="1" spans="1:28" ht="75.95" customHeight="1">
      <c r="A1" s="257"/>
      <c r="B1" s="257"/>
      <c r="C1" s="257"/>
      <c r="D1" s="257"/>
      <c r="E1" s="257"/>
      <c r="F1" s="257"/>
      <c r="G1" s="257"/>
      <c r="H1" s="257"/>
      <c r="I1" s="257"/>
      <c r="J1" s="257"/>
      <c r="K1" s="257"/>
      <c r="L1" s="257"/>
      <c r="M1" s="173"/>
      <c r="N1" s="173"/>
      <c r="O1" s="173"/>
      <c r="P1" s="174"/>
      <c r="Q1" s="174"/>
      <c r="R1" s="174"/>
      <c r="S1" s="174"/>
      <c r="T1" s="174"/>
      <c r="U1" s="174"/>
      <c r="V1" s="174"/>
      <c r="W1" s="174"/>
      <c r="X1" s="174"/>
      <c r="Y1" s="174"/>
      <c r="Z1" s="174"/>
      <c r="AA1" s="175"/>
    </row>
    <row r="2" spans="1:28" ht="23.25">
      <c r="A2" s="177"/>
      <c r="B2" s="258" t="s">
        <v>160</v>
      </c>
      <c r="C2" s="259"/>
      <c r="D2" s="259"/>
      <c r="E2" s="259"/>
      <c r="F2" s="259"/>
      <c r="G2" s="259"/>
      <c r="H2" s="259"/>
      <c r="I2" s="259"/>
      <c r="J2" s="259"/>
      <c r="K2" s="259"/>
      <c r="L2" s="259"/>
      <c r="M2" s="260"/>
      <c r="N2" s="261"/>
      <c r="O2" s="262"/>
      <c r="P2" s="263" t="s">
        <v>159</v>
      </c>
      <c r="Q2" s="264"/>
      <c r="R2" s="264"/>
      <c r="S2" s="264"/>
      <c r="T2" s="264"/>
      <c r="U2" s="264"/>
      <c r="V2" s="264"/>
      <c r="W2" s="264"/>
      <c r="X2" s="264"/>
      <c r="Y2" s="264"/>
      <c r="Z2" s="265"/>
      <c r="AA2" s="176"/>
    </row>
    <row r="3" spans="1:28" ht="162.94999999999999" customHeight="1">
      <c r="A3" s="199"/>
      <c r="B3" s="203"/>
      <c r="C3" s="204"/>
      <c r="D3" s="204"/>
      <c r="E3" s="201"/>
      <c r="F3" s="201"/>
      <c r="G3" s="201"/>
      <c r="H3" s="201"/>
      <c r="I3" s="201"/>
      <c r="J3" s="201"/>
      <c r="K3" s="201"/>
      <c r="L3" s="201"/>
      <c r="M3" s="266" t="s">
        <v>154</v>
      </c>
      <c r="N3" s="266"/>
      <c r="O3" s="267"/>
      <c r="P3" s="253"/>
      <c r="Q3" s="251"/>
      <c r="R3" s="251"/>
      <c r="S3" s="251"/>
      <c r="T3" s="251"/>
      <c r="U3" s="251"/>
      <c r="V3" s="253"/>
      <c r="W3" s="253"/>
      <c r="X3" s="255"/>
      <c r="Y3" s="255"/>
      <c r="Z3" s="255"/>
      <c r="AA3" s="178"/>
    </row>
    <row r="4" spans="1:28" ht="45">
      <c r="A4" s="179" t="s">
        <v>128</v>
      </c>
      <c r="B4" s="200">
        <v>10</v>
      </c>
      <c r="C4" s="200">
        <v>10</v>
      </c>
      <c r="D4" s="200">
        <v>10</v>
      </c>
      <c r="E4" s="200">
        <v>10</v>
      </c>
      <c r="F4" s="200">
        <v>10</v>
      </c>
      <c r="G4" s="200">
        <v>7</v>
      </c>
      <c r="H4" s="200">
        <v>6</v>
      </c>
      <c r="I4" s="200">
        <v>10</v>
      </c>
      <c r="J4" s="200">
        <v>10</v>
      </c>
      <c r="K4" s="200">
        <v>10</v>
      </c>
      <c r="L4" s="200">
        <v>10</v>
      </c>
      <c r="M4" s="181" t="s">
        <v>129</v>
      </c>
      <c r="N4" s="181" t="s">
        <v>130</v>
      </c>
      <c r="O4" s="181" t="s">
        <v>131</v>
      </c>
      <c r="P4" s="254"/>
      <c r="Q4" s="252"/>
      <c r="R4" s="252"/>
      <c r="S4" s="252"/>
      <c r="T4" s="252"/>
      <c r="U4" s="252"/>
      <c r="V4" s="254"/>
      <c r="W4" s="254"/>
      <c r="X4" s="256"/>
      <c r="Y4" s="256"/>
      <c r="Z4" s="256"/>
      <c r="AA4" s="181" t="s">
        <v>125</v>
      </c>
    </row>
    <row r="5" spans="1:28" ht="22.5" customHeight="1">
      <c r="A5" s="249" t="s">
        <v>132</v>
      </c>
      <c r="B5" s="182"/>
      <c r="C5" s="182"/>
      <c r="D5" s="182"/>
      <c r="E5" s="182"/>
      <c r="F5" s="182"/>
      <c r="G5" s="182"/>
      <c r="H5" s="182"/>
      <c r="I5" s="182"/>
      <c r="J5" s="182"/>
      <c r="K5" s="182"/>
      <c r="L5" s="182"/>
      <c r="M5" s="183">
        <f t="shared" ref="M5:M14" si="0">SUMPRODUCT(B$4:L$4,B5:L5)</f>
        <v>0</v>
      </c>
      <c r="N5" s="234" t="e">
        <f t="shared" ref="N5:N14" si="1">M5/MAX(M$5:M$14)*10</f>
        <v>#DIV/0!</v>
      </c>
      <c r="O5" s="235"/>
      <c r="P5" s="182"/>
      <c r="Q5" s="182"/>
      <c r="R5" s="182"/>
      <c r="S5" s="182"/>
      <c r="T5" s="182"/>
      <c r="U5" s="182"/>
      <c r="V5" s="182"/>
      <c r="W5" s="182"/>
      <c r="X5" s="186"/>
      <c r="Y5" s="186"/>
      <c r="Z5" s="186"/>
      <c r="AA5" s="188">
        <f>SUM(P5:W5)</f>
        <v>0</v>
      </c>
      <c r="AB5" s="249" t="s">
        <v>133</v>
      </c>
    </row>
    <row r="6" spans="1:28" ht="22.5" customHeight="1">
      <c r="A6" s="250"/>
      <c r="B6" s="189"/>
      <c r="C6" s="189"/>
      <c r="D6" s="189"/>
      <c r="E6" s="189"/>
      <c r="F6" s="189"/>
      <c r="G6" s="189"/>
      <c r="H6" s="189"/>
      <c r="I6" s="189"/>
      <c r="J6" s="189"/>
      <c r="K6" s="189"/>
      <c r="L6" s="189"/>
      <c r="M6" s="183">
        <f t="shared" si="0"/>
        <v>0</v>
      </c>
      <c r="N6" s="234" t="e">
        <f t="shared" si="1"/>
        <v>#DIV/0!</v>
      </c>
      <c r="O6" s="235"/>
      <c r="P6" s="182"/>
      <c r="Q6" s="182"/>
      <c r="R6" s="182"/>
      <c r="S6" s="182"/>
      <c r="T6" s="182"/>
      <c r="U6" s="182"/>
      <c r="V6" s="182"/>
      <c r="W6" s="182"/>
      <c r="X6" s="186"/>
      <c r="Y6" s="186"/>
      <c r="Z6" s="186"/>
      <c r="AA6" s="188">
        <f t="shared" ref="AA6:AA14" si="2">SUM(P6:W6)</f>
        <v>0</v>
      </c>
      <c r="AB6" s="250"/>
    </row>
    <row r="7" spans="1:28" ht="22.5" customHeight="1">
      <c r="A7" s="250"/>
      <c r="B7" s="189"/>
      <c r="C7" s="189"/>
      <c r="D7" s="189"/>
      <c r="E7" s="189"/>
      <c r="F7" s="189"/>
      <c r="G7" s="189"/>
      <c r="H7" s="189"/>
      <c r="I7" s="189"/>
      <c r="J7" s="189"/>
      <c r="K7" s="189"/>
      <c r="L7" s="189"/>
      <c r="M7" s="183">
        <f t="shared" si="0"/>
        <v>0</v>
      </c>
      <c r="N7" s="234" t="e">
        <f t="shared" si="1"/>
        <v>#DIV/0!</v>
      </c>
      <c r="O7" s="235"/>
      <c r="P7" s="182"/>
      <c r="Q7" s="182"/>
      <c r="R7" s="182"/>
      <c r="S7" s="182"/>
      <c r="T7" s="182"/>
      <c r="U7" s="182"/>
      <c r="V7" s="182"/>
      <c r="W7" s="182"/>
      <c r="X7" s="186"/>
      <c r="Y7" s="186"/>
      <c r="Z7" s="186"/>
      <c r="AA7" s="188">
        <f t="shared" si="2"/>
        <v>0</v>
      </c>
      <c r="AB7" s="250"/>
    </row>
    <row r="8" spans="1:28" ht="22.5" customHeight="1">
      <c r="A8" s="250"/>
      <c r="B8" s="182"/>
      <c r="C8" s="182"/>
      <c r="D8" s="182"/>
      <c r="E8" s="182"/>
      <c r="F8" s="182"/>
      <c r="G8" s="182"/>
      <c r="H8" s="182"/>
      <c r="I8" s="182"/>
      <c r="J8" s="182"/>
      <c r="K8" s="182"/>
      <c r="L8" s="182"/>
      <c r="M8" s="183">
        <f t="shared" si="0"/>
        <v>0</v>
      </c>
      <c r="N8" s="234" t="e">
        <f t="shared" si="1"/>
        <v>#DIV/0!</v>
      </c>
      <c r="O8" s="235"/>
      <c r="P8" s="182"/>
      <c r="Q8" s="182"/>
      <c r="R8" s="182"/>
      <c r="S8" s="182"/>
      <c r="T8" s="182"/>
      <c r="U8" s="182"/>
      <c r="V8" s="182"/>
      <c r="W8" s="182"/>
      <c r="X8" s="186"/>
      <c r="Y8" s="186"/>
      <c r="Z8" s="186"/>
      <c r="AA8" s="188">
        <f t="shared" si="2"/>
        <v>0</v>
      </c>
      <c r="AB8" s="250"/>
    </row>
    <row r="9" spans="1:28" ht="22.5" customHeight="1">
      <c r="A9" s="250"/>
      <c r="B9" s="182"/>
      <c r="C9" s="182"/>
      <c r="D9" s="182"/>
      <c r="E9" s="182"/>
      <c r="F9" s="182"/>
      <c r="G9" s="182"/>
      <c r="H9" s="182"/>
      <c r="I9" s="182"/>
      <c r="J9" s="182"/>
      <c r="K9" s="182"/>
      <c r="L9" s="182"/>
      <c r="M9" s="183">
        <f t="shared" si="0"/>
        <v>0</v>
      </c>
      <c r="N9" s="184" t="e">
        <f t="shared" si="1"/>
        <v>#DIV/0!</v>
      </c>
      <c r="O9" s="185"/>
      <c r="P9" s="182"/>
      <c r="Q9" s="182"/>
      <c r="R9" s="182"/>
      <c r="S9" s="182"/>
      <c r="T9" s="182"/>
      <c r="U9" s="182"/>
      <c r="V9" s="182"/>
      <c r="W9" s="182"/>
      <c r="X9" s="186"/>
      <c r="Y9" s="186"/>
      <c r="Z9" s="186"/>
      <c r="AA9" s="188">
        <f t="shared" si="2"/>
        <v>0</v>
      </c>
      <c r="AB9" s="250"/>
    </row>
    <row r="10" spans="1:28" ht="22.5" customHeight="1">
      <c r="A10" s="250"/>
      <c r="B10" s="182"/>
      <c r="C10" s="182"/>
      <c r="D10" s="182"/>
      <c r="E10" s="182"/>
      <c r="F10" s="182"/>
      <c r="G10" s="182"/>
      <c r="H10" s="182"/>
      <c r="I10" s="182"/>
      <c r="J10" s="182"/>
      <c r="K10" s="182"/>
      <c r="L10" s="182"/>
      <c r="M10" s="183">
        <f t="shared" si="0"/>
        <v>0</v>
      </c>
      <c r="N10" s="184" t="e">
        <f t="shared" si="1"/>
        <v>#DIV/0!</v>
      </c>
      <c r="O10" s="185"/>
      <c r="P10" s="182"/>
      <c r="Q10" s="182"/>
      <c r="R10" s="182"/>
      <c r="S10" s="182"/>
      <c r="T10" s="182"/>
      <c r="U10" s="182"/>
      <c r="V10" s="182"/>
      <c r="W10" s="182"/>
      <c r="X10" s="186"/>
      <c r="Y10" s="186"/>
      <c r="Z10" s="186"/>
      <c r="AA10" s="188">
        <f t="shared" si="2"/>
        <v>0</v>
      </c>
      <c r="AB10" s="250"/>
    </row>
    <row r="11" spans="1:28" ht="22.5" customHeight="1">
      <c r="A11" s="250"/>
      <c r="B11" s="189"/>
      <c r="C11" s="189"/>
      <c r="D11" s="189"/>
      <c r="E11" s="189"/>
      <c r="F11" s="189"/>
      <c r="G11" s="189"/>
      <c r="H11" s="189"/>
      <c r="I11" s="189"/>
      <c r="J11" s="189"/>
      <c r="K11" s="189"/>
      <c r="L11" s="189"/>
      <c r="M11" s="183">
        <f t="shared" si="0"/>
        <v>0</v>
      </c>
      <c r="N11" s="184" t="e">
        <f t="shared" si="1"/>
        <v>#DIV/0!</v>
      </c>
      <c r="O11" s="185"/>
      <c r="P11" s="182"/>
      <c r="Q11" s="182"/>
      <c r="R11" s="182"/>
      <c r="S11" s="182"/>
      <c r="T11" s="182"/>
      <c r="U11" s="182"/>
      <c r="V11" s="182"/>
      <c r="W11" s="182"/>
      <c r="X11" s="186"/>
      <c r="Y11" s="186"/>
      <c r="Z11" s="186"/>
      <c r="AA11" s="188">
        <f t="shared" si="2"/>
        <v>0</v>
      </c>
      <c r="AB11" s="250"/>
    </row>
    <row r="12" spans="1:28" ht="22.5" customHeight="1">
      <c r="A12" s="250"/>
      <c r="B12" s="182"/>
      <c r="C12" s="182"/>
      <c r="D12" s="182"/>
      <c r="E12" s="182"/>
      <c r="F12" s="182"/>
      <c r="G12" s="182"/>
      <c r="H12" s="182"/>
      <c r="I12" s="182"/>
      <c r="J12" s="182"/>
      <c r="K12" s="182"/>
      <c r="L12" s="182"/>
      <c r="M12" s="183">
        <f t="shared" si="0"/>
        <v>0</v>
      </c>
      <c r="N12" s="184" t="e">
        <f t="shared" si="1"/>
        <v>#DIV/0!</v>
      </c>
      <c r="O12" s="185"/>
      <c r="P12" s="182"/>
      <c r="Q12" s="182"/>
      <c r="R12" s="182"/>
      <c r="S12" s="182"/>
      <c r="T12" s="182"/>
      <c r="U12" s="182"/>
      <c r="V12" s="182"/>
      <c r="W12" s="182"/>
      <c r="X12" s="186"/>
      <c r="Y12" s="186"/>
      <c r="Z12" s="186"/>
      <c r="AA12" s="188">
        <f t="shared" si="2"/>
        <v>0</v>
      </c>
      <c r="AB12" s="250"/>
    </row>
    <row r="13" spans="1:28" ht="22.5" customHeight="1">
      <c r="A13" s="250"/>
      <c r="B13" s="189"/>
      <c r="C13" s="182"/>
      <c r="D13" s="182"/>
      <c r="E13" s="182"/>
      <c r="F13" s="182"/>
      <c r="G13" s="182"/>
      <c r="H13" s="182"/>
      <c r="I13" s="182"/>
      <c r="J13" s="182"/>
      <c r="K13" s="182"/>
      <c r="L13" s="182"/>
      <c r="M13" s="183">
        <f t="shared" si="0"/>
        <v>0</v>
      </c>
      <c r="N13" s="184" t="e">
        <f t="shared" si="1"/>
        <v>#DIV/0!</v>
      </c>
      <c r="O13" s="185"/>
      <c r="P13" s="182"/>
      <c r="Q13" s="182"/>
      <c r="R13" s="182"/>
      <c r="S13" s="182"/>
      <c r="T13" s="182"/>
      <c r="U13" s="182"/>
      <c r="V13" s="182"/>
      <c r="W13" s="182"/>
      <c r="X13" s="186"/>
      <c r="Y13" s="186"/>
      <c r="Z13" s="186"/>
      <c r="AA13" s="188">
        <f t="shared" si="2"/>
        <v>0</v>
      </c>
      <c r="AB13" s="250"/>
    </row>
    <row r="14" spans="1:28" ht="23.25">
      <c r="A14" s="250"/>
      <c r="B14" s="182"/>
      <c r="C14" s="182"/>
      <c r="D14" s="182"/>
      <c r="E14" s="182"/>
      <c r="F14" s="182"/>
      <c r="G14" s="182"/>
      <c r="H14" s="182"/>
      <c r="I14" s="182"/>
      <c r="J14" s="182"/>
      <c r="K14" s="182"/>
      <c r="L14" s="182"/>
      <c r="M14" s="183">
        <f t="shared" si="0"/>
        <v>0</v>
      </c>
      <c r="N14" s="184" t="e">
        <f t="shared" si="1"/>
        <v>#DIV/0!</v>
      </c>
      <c r="O14" s="185"/>
      <c r="P14" s="186"/>
      <c r="Q14" s="186"/>
      <c r="R14" s="186"/>
      <c r="S14" s="186"/>
      <c r="T14" s="186"/>
      <c r="U14" s="186"/>
      <c r="V14" s="186"/>
      <c r="W14" s="187"/>
      <c r="X14" s="186"/>
      <c r="Y14" s="186"/>
      <c r="Z14" s="186"/>
      <c r="AA14" s="188">
        <f t="shared" si="2"/>
        <v>0</v>
      </c>
      <c r="AB14" s="250"/>
    </row>
    <row r="15" spans="1:28">
      <c r="A15" s="180" t="s">
        <v>125</v>
      </c>
      <c r="B15" s="190">
        <f>SUM(B5:B14)</f>
        <v>0</v>
      </c>
      <c r="C15" s="190">
        <f>SUM(C5:C14)</f>
        <v>0</v>
      </c>
      <c r="D15" s="190">
        <f t="shared" ref="D15:L15" si="3">SUM(D5:D14)</f>
        <v>0</v>
      </c>
      <c r="E15" s="190">
        <f t="shared" si="3"/>
        <v>0</v>
      </c>
      <c r="F15" s="190">
        <f t="shared" si="3"/>
        <v>0</v>
      </c>
      <c r="G15" s="190">
        <f t="shared" si="3"/>
        <v>0</v>
      </c>
      <c r="H15" s="190">
        <f t="shared" si="3"/>
        <v>0</v>
      </c>
      <c r="I15" s="190">
        <f t="shared" si="3"/>
        <v>0</v>
      </c>
      <c r="J15" s="190">
        <f t="shared" si="3"/>
        <v>0</v>
      </c>
      <c r="K15" s="190">
        <f t="shared" si="3"/>
        <v>0</v>
      </c>
      <c r="L15" s="190">
        <f t="shared" si="3"/>
        <v>0</v>
      </c>
      <c r="M15" s="191"/>
      <c r="N15" s="191"/>
      <c r="O15" s="191"/>
      <c r="P15" s="192">
        <f t="shared" ref="P15:Z15" si="4">SUM(P5:P14)</f>
        <v>0</v>
      </c>
      <c r="Q15" s="192">
        <f t="shared" si="4"/>
        <v>0</v>
      </c>
      <c r="R15" s="192">
        <f t="shared" si="4"/>
        <v>0</v>
      </c>
      <c r="S15" s="192">
        <f t="shared" si="4"/>
        <v>0</v>
      </c>
      <c r="T15" s="192">
        <f t="shared" si="4"/>
        <v>0</v>
      </c>
      <c r="U15" s="192">
        <f t="shared" si="4"/>
        <v>0</v>
      </c>
      <c r="V15" s="192">
        <f t="shared" si="4"/>
        <v>0</v>
      </c>
      <c r="W15" s="192">
        <f t="shared" si="4"/>
        <v>0</v>
      </c>
      <c r="X15" s="192">
        <f t="shared" si="4"/>
        <v>0</v>
      </c>
      <c r="Y15" s="192">
        <f t="shared" si="4"/>
        <v>0</v>
      </c>
      <c r="Z15" s="192">
        <f t="shared" si="4"/>
        <v>0</v>
      </c>
      <c r="AA15" s="192"/>
      <c r="AB15" s="180" t="s">
        <v>125</v>
      </c>
    </row>
  </sheetData>
  <mergeCells count="18">
    <mergeCell ref="A1:L1"/>
    <mergeCell ref="B2:L2"/>
    <mergeCell ref="M2:O2"/>
    <mergeCell ref="P2:Z2"/>
    <mergeCell ref="M3:O3"/>
    <mergeCell ref="P3:P4"/>
    <mergeCell ref="Q3:Q4"/>
    <mergeCell ref="R3:R4"/>
    <mergeCell ref="S3:S4"/>
    <mergeCell ref="T3:T4"/>
    <mergeCell ref="A5:A14"/>
    <mergeCell ref="AB5:AB14"/>
    <mergeCell ref="U3:U4"/>
    <mergeCell ref="V3:V4"/>
    <mergeCell ref="W3:W4"/>
    <mergeCell ref="X3:X4"/>
    <mergeCell ref="Y3:Y4"/>
    <mergeCell ref="Z3:Z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7" t="s">
        <v>137</v>
      </c>
    </row>
    <row r="3" spans="1:4" s="196" customFormat="1">
      <c r="A3" s="219" t="s">
        <v>138</v>
      </c>
    </row>
    <row r="4" spans="1:4" s="197" customFormat="1" ht="11.25">
      <c r="A4" s="220" t="s">
        <v>141</v>
      </c>
    </row>
    <row r="5" spans="1:4">
      <c r="A5" s="218" t="s">
        <v>139</v>
      </c>
    </row>
    <row r="6" spans="1:4">
      <c r="A6" s="218" t="s">
        <v>140</v>
      </c>
    </row>
    <row r="7" spans="1:4">
      <c r="A7" s="218" t="s">
        <v>142</v>
      </c>
    </row>
    <row r="11" spans="1:4" ht="15">
      <c r="A11" s="195" t="s">
        <v>155</v>
      </c>
      <c r="B11" s="195" t="s">
        <v>156</v>
      </c>
      <c r="C11" s="195" t="s">
        <v>157</v>
      </c>
      <c r="D11" s="195" t="s">
        <v>158</v>
      </c>
    </row>
    <row r="12" spans="1:4" ht="5.25" customHeight="1"/>
    <row r="21" spans="4:13">
      <c r="E21" s="221"/>
      <c r="F21" s="222"/>
      <c r="G21" s="222"/>
      <c r="H21" s="222"/>
      <c r="I21" s="222"/>
      <c r="J21" s="222"/>
      <c r="K21" s="222"/>
      <c r="L21" s="222"/>
      <c r="M21" s="222"/>
    </row>
    <row r="22" spans="4:13" ht="15.75" customHeight="1">
      <c r="E22" s="222"/>
      <c r="F22" s="222"/>
      <c r="G22" s="222"/>
      <c r="H22" s="222"/>
      <c r="I22" s="222"/>
      <c r="J22" s="222"/>
      <c r="K22" s="222"/>
      <c r="L22" s="222"/>
      <c r="M22" s="222"/>
    </row>
    <row r="23" spans="4:13" ht="15.75" customHeight="1">
      <c r="E23" s="222"/>
      <c r="F23" s="222"/>
      <c r="G23" s="222"/>
      <c r="H23" s="222"/>
      <c r="I23" s="222"/>
      <c r="J23" s="222"/>
      <c r="K23" s="222"/>
      <c r="L23" s="222"/>
      <c r="M23" s="222"/>
    </row>
    <row r="24" spans="4:13" ht="15.75" customHeight="1">
      <c r="E24" s="222"/>
      <c r="F24" s="222"/>
      <c r="G24" s="222"/>
      <c r="H24" s="222"/>
      <c r="I24" s="222"/>
      <c r="J24" s="222"/>
      <c r="K24" s="222"/>
      <c r="L24" s="222"/>
      <c r="M24" s="222"/>
    </row>
    <row r="25" spans="4:13" ht="15.75" customHeight="1">
      <c r="D25" s="10"/>
      <c r="E25" s="202"/>
      <c r="F25" s="202"/>
      <c r="G25" s="202"/>
      <c r="H25" s="202"/>
      <c r="I25" s="202"/>
      <c r="J25" s="202"/>
      <c r="K25" s="202"/>
      <c r="L25" s="223"/>
      <c r="M25" s="223"/>
    </row>
    <row r="26" spans="4:13" ht="15.75" customHeight="1">
      <c r="D26" s="10"/>
      <c r="E26" s="202"/>
      <c r="F26" s="202"/>
      <c r="G26" s="202"/>
      <c r="H26" s="202"/>
      <c r="I26" s="202"/>
      <c r="J26" s="202"/>
      <c r="K26" s="202"/>
      <c r="L26" s="223"/>
      <c r="M26" s="223"/>
    </row>
    <row r="27" spans="4:13" ht="15.75" customHeight="1">
      <c r="D27" s="10"/>
      <c r="E27" s="202"/>
      <c r="F27" s="202"/>
      <c r="G27" s="202"/>
      <c r="H27" s="202"/>
      <c r="I27" s="202"/>
      <c r="J27" s="202"/>
      <c r="K27" s="202"/>
      <c r="L27" s="223"/>
      <c r="M27" s="223"/>
    </row>
    <row r="28" spans="4:13" ht="17.25" customHeight="1">
      <c r="D28" s="10"/>
      <c r="E28" s="202"/>
      <c r="F28" s="202"/>
      <c r="G28" s="202"/>
      <c r="H28" s="202"/>
      <c r="I28" s="202"/>
      <c r="J28" s="202"/>
      <c r="K28" s="202"/>
      <c r="L28" s="223"/>
      <c r="M28" s="223"/>
    </row>
    <row r="29" spans="4:13" ht="17.25" customHeight="1">
      <c r="D29" s="10"/>
      <c r="E29" s="202"/>
      <c r="F29" s="202"/>
      <c r="G29" s="202"/>
      <c r="H29" s="202"/>
      <c r="I29" s="202"/>
      <c r="J29" s="202"/>
      <c r="K29" s="202"/>
      <c r="L29" s="223"/>
      <c r="M29" s="223"/>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5" t="s">
        <v>143</v>
      </c>
    </row>
    <row r="3" spans="1:1">
      <c r="A3" t="s">
        <v>144</v>
      </c>
    </row>
    <row r="4" spans="1:1">
      <c r="A4" t="s">
        <v>145</v>
      </c>
    </row>
    <row r="5" spans="1:1">
      <c r="A5" t="s">
        <v>146</v>
      </c>
    </row>
    <row r="6" spans="1:1">
      <c r="A6" t="s">
        <v>147</v>
      </c>
    </row>
    <row r="7" spans="1:1">
      <c r="A7" t="s">
        <v>148</v>
      </c>
    </row>
    <row r="8" spans="1:1">
      <c r="A8" t="s">
        <v>149</v>
      </c>
    </row>
    <row r="10" spans="1:1">
      <c r="A10" t="s">
        <v>150</v>
      </c>
    </row>
    <row r="11" spans="1:1">
      <c r="A11" t="s">
        <v>168</v>
      </c>
    </row>
    <row r="12" spans="1:1">
      <c r="A12" t="s">
        <v>169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7" t="s">
        <v>151</v>
      </c>
    </row>
    <row r="3" spans="1:1">
      <c r="A3" s="218" t="s">
        <v>152</v>
      </c>
    </row>
    <row r="4" spans="1:1">
      <c r="A4" s="218" t="s">
        <v>153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topLeftCell="E1" zoomScale="70" zoomScaleNormal="70" zoomScalePageLayoutView="55" workbookViewId="0">
      <pane ySplit="9" topLeftCell="A46" activePane="bottomLeft" state="frozen"/>
      <selection pane="bottomLeft" activeCell="M51" sqref="M51"/>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4" hidden="1" customWidth="1" outlineLevel="2"/>
    <col min="22" max="22" width="6.125" style="20" customWidth="1" outlineLevel="1" collapsed="1"/>
    <col min="23" max="24" width="8.625" style="214" customWidth="1" outlineLevel="1"/>
    <col min="25" max="25" width="10.625" style="215" customWidth="1" outlineLevel="1"/>
    <col min="26" max="28" width="10" style="8" customWidth="1"/>
    <col min="29" max="29" width="8.875" style="8" customWidth="1"/>
    <col min="30" max="30" width="11.625" style="8" customWidth="1"/>
    <col min="31" max="16384" width="2.125" style="8"/>
  </cols>
  <sheetData>
    <row r="1" spans="1:30" ht="14.25" customHeight="1" outlineLevel="1">
      <c r="D1" s="271" t="s">
        <v>14</v>
      </c>
      <c r="E1" s="273" t="s">
        <v>289</v>
      </c>
      <c r="F1" s="95" t="s">
        <v>337</v>
      </c>
      <c r="G1" s="279" t="s">
        <v>12</v>
      </c>
      <c r="H1" s="280"/>
      <c r="I1" s="280"/>
      <c r="J1" s="280"/>
      <c r="K1" s="280"/>
      <c r="L1" s="280"/>
      <c r="M1" s="280"/>
      <c r="N1" s="280"/>
      <c r="O1" s="280"/>
      <c r="P1" s="280"/>
      <c r="Q1" s="280"/>
      <c r="R1" s="280"/>
      <c r="S1" s="280"/>
      <c r="T1" s="280"/>
      <c r="U1" s="280"/>
      <c r="V1" s="280"/>
      <c r="W1" s="280"/>
      <c r="X1" s="280"/>
      <c r="Y1" s="281"/>
      <c r="AA1" s="78">
        <v>1</v>
      </c>
      <c r="AB1" s="81" t="s">
        <v>43</v>
      </c>
      <c r="AC1" s="81" t="s">
        <v>173</v>
      </c>
      <c r="AD1" s="81" t="s">
        <v>175</v>
      </c>
    </row>
    <row r="2" spans="1:30" ht="14.25" customHeight="1" outlineLevel="1">
      <c r="D2" s="272"/>
      <c r="E2" s="274"/>
      <c r="F2" s="268"/>
      <c r="G2" s="282"/>
      <c r="H2" s="283"/>
      <c r="I2" s="283"/>
      <c r="J2" s="283"/>
      <c r="K2" s="283"/>
      <c r="L2" s="283"/>
      <c r="M2" s="283"/>
      <c r="N2" s="283"/>
      <c r="O2" s="283"/>
      <c r="P2" s="283"/>
      <c r="Q2" s="283"/>
      <c r="R2" s="283"/>
      <c r="S2" s="283"/>
      <c r="T2" s="283"/>
      <c r="U2" s="283"/>
      <c r="V2" s="283"/>
      <c r="W2" s="283"/>
      <c r="X2" s="283"/>
      <c r="Y2" s="284"/>
      <c r="AA2" s="78">
        <v>2</v>
      </c>
      <c r="AB2" s="81" t="s">
        <v>56</v>
      </c>
      <c r="AC2" s="81" t="s">
        <v>174</v>
      </c>
      <c r="AD2" s="81" t="s">
        <v>176</v>
      </c>
    </row>
    <row r="3" spans="1:30" ht="14.25" customHeight="1" outlineLevel="1">
      <c r="D3" s="272"/>
      <c r="E3" s="275"/>
      <c r="F3" s="268"/>
      <c r="G3" s="282"/>
      <c r="H3" s="283"/>
      <c r="I3" s="283"/>
      <c r="J3" s="283"/>
      <c r="K3" s="283"/>
      <c r="L3" s="283"/>
      <c r="M3" s="283"/>
      <c r="N3" s="283"/>
      <c r="O3" s="283"/>
      <c r="P3" s="283"/>
      <c r="Q3" s="283"/>
      <c r="R3" s="283"/>
      <c r="S3" s="283"/>
      <c r="T3" s="283"/>
      <c r="U3" s="283"/>
      <c r="V3" s="283"/>
      <c r="W3" s="283"/>
      <c r="X3" s="283"/>
      <c r="Y3" s="284"/>
      <c r="AA3" s="78">
        <v>3</v>
      </c>
      <c r="AB3" s="81" t="s">
        <v>51</v>
      </c>
      <c r="AD3" s="81" t="s">
        <v>177</v>
      </c>
    </row>
    <row r="4" spans="1:30" ht="14.25" customHeight="1" outlineLevel="1">
      <c r="D4" s="271" t="s">
        <v>86</v>
      </c>
      <c r="E4" s="276">
        <f ca="1">TODAY()</f>
        <v>43798</v>
      </c>
      <c r="F4" s="268"/>
      <c r="G4" s="282"/>
      <c r="H4" s="283"/>
      <c r="I4" s="283"/>
      <c r="J4" s="283"/>
      <c r="K4" s="283"/>
      <c r="L4" s="283"/>
      <c r="M4" s="283"/>
      <c r="N4" s="283"/>
      <c r="O4" s="283"/>
      <c r="P4" s="283"/>
      <c r="Q4" s="283"/>
      <c r="R4" s="283"/>
      <c r="S4" s="283"/>
      <c r="T4" s="283"/>
      <c r="U4" s="283"/>
      <c r="V4" s="283"/>
      <c r="W4" s="283"/>
      <c r="X4" s="283"/>
      <c r="Y4" s="284"/>
      <c r="AA4" s="78">
        <v>4</v>
      </c>
    </row>
    <row r="5" spans="1:30" ht="14.25" customHeight="1" outlineLevel="1">
      <c r="D5" s="272"/>
      <c r="E5" s="277"/>
      <c r="F5" s="268"/>
      <c r="G5" s="282"/>
      <c r="H5" s="283"/>
      <c r="I5" s="283"/>
      <c r="J5" s="283"/>
      <c r="K5" s="283"/>
      <c r="L5" s="283"/>
      <c r="M5" s="283"/>
      <c r="N5" s="283"/>
      <c r="O5" s="283"/>
      <c r="P5" s="283"/>
      <c r="Q5" s="283"/>
      <c r="R5" s="283"/>
      <c r="S5" s="283"/>
      <c r="T5" s="283"/>
      <c r="U5" s="283"/>
      <c r="V5" s="283"/>
      <c r="W5" s="283"/>
      <c r="X5" s="283"/>
      <c r="Y5" s="284"/>
      <c r="AA5" s="78">
        <v>5</v>
      </c>
    </row>
    <row r="6" spans="1:30" ht="14.25" customHeight="1" outlineLevel="1" thickBot="1">
      <c r="D6" s="272"/>
      <c r="E6" s="278"/>
      <c r="F6" s="269"/>
      <c r="G6" s="282"/>
      <c r="H6" s="283"/>
      <c r="I6" s="283"/>
      <c r="J6" s="283"/>
      <c r="K6" s="283"/>
      <c r="L6" s="283"/>
      <c r="M6" s="283"/>
      <c r="N6" s="283"/>
      <c r="O6" s="283"/>
      <c r="P6" s="283"/>
      <c r="Q6" s="283"/>
      <c r="R6" s="283"/>
      <c r="S6" s="283"/>
      <c r="T6" s="283"/>
      <c r="U6" s="283"/>
      <c r="V6" s="283"/>
      <c r="W6" s="283"/>
      <c r="X6" s="283"/>
      <c r="Y6" s="284"/>
      <c r="AA6" s="8">
        <v>6</v>
      </c>
    </row>
    <row r="7" spans="1:30" s="3" customFormat="1" ht="45">
      <c r="D7" s="297" t="s">
        <v>179</v>
      </c>
      <c r="E7" s="287" t="s">
        <v>180</v>
      </c>
      <c r="F7" s="287" t="s">
        <v>181</v>
      </c>
      <c r="G7" s="287" t="s">
        <v>270</v>
      </c>
      <c r="H7" s="29" t="s">
        <v>182</v>
      </c>
      <c r="I7" s="29" t="s">
        <v>225</v>
      </c>
      <c r="J7" s="29" t="s">
        <v>224</v>
      </c>
      <c r="K7" s="76" t="s">
        <v>307</v>
      </c>
      <c r="L7" s="76" t="s">
        <v>306</v>
      </c>
      <c r="M7" s="289" t="s">
        <v>183</v>
      </c>
      <c r="N7" s="285" t="s">
        <v>89</v>
      </c>
      <c r="O7" s="285" t="s">
        <v>335</v>
      </c>
      <c r="P7" s="293" t="s">
        <v>336</v>
      </c>
      <c r="Q7" s="295" t="s">
        <v>13</v>
      </c>
      <c r="R7" s="296" t="s">
        <v>88</v>
      </c>
      <c r="S7" s="291" t="s">
        <v>161</v>
      </c>
      <c r="T7" s="291" t="s">
        <v>162</v>
      </c>
      <c r="U7" s="291" t="s">
        <v>163</v>
      </c>
      <c r="V7" s="270" t="s">
        <v>87</v>
      </c>
      <c r="W7" s="292" t="s">
        <v>164</v>
      </c>
      <c r="X7" s="292" t="s">
        <v>165</v>
      </c>
      <c r="Y7" s="292" t="s">
        <v>166</v>
      </c>
      <c r="AA7" s="3">
        <v>7</v>
      </c>
    </row>
    <row r="8" spans="1:30" s="3" customFormat="1" ht="36" customHeight="1">
      <c r="D8" s="298"/>
      <c r="E8" s="288"/>
      <c r="F8" s="288"/>
      <c r="G8" s="288"/>
      <c r="H8" s="29" t="s">
        <v>2</v>
      </c>
      <c r="I8" s="29" t="s">
        <v>25</v>
      </c>
      <c r="J8" s="24" t="s">
        <v>3</v>
      </c>
      <c r="K8" s="23" t="s">
        <v>85</v>
      </c>
      <c r="L8" s="23" t="s">
        <v>39</v>
      </c>
      <c r="M8" s="290"/>
      <c r="N8" s="286"/>
      <c r="O8" s="286"/>
      <c r="P8" s="294"/>
      <c r="Q8" s="295"/>
      <c r="R8" s="296"/>
      <c r="S8" s="291"/>
      <c r="T8" s="291"/>
      <c r="U8" s="291"/>
      <c r="V8" s="270"/>
      <c r="W8" s="292"/>
      <c r="X8" s="292"/>
      <c r="Y8" s="292"/>
      <c r="AA8" s="3">
        <v>8</v>
      </c>
    </row>
    <row r="9" spans="1:30" s="3" customFormat="1" ht="15" customHeight="1">
      <c r="A9" s="3" t="s">
        <v>116</v>
      </c>
      <c r="D9" s="4"/>
      <c r="E9" s="4"/>
      <c r="F9" s="6"/>
      <c r="G9" s="6"/>
      <c r="H9" s="22"/>
      <c r="I9" s="29"/>
      <c r="J9" s="25"/>
      <c r="K9" s="23"/>
      <c r="L9" s="77"/>
      <c r="M9" s="5"/>
      <c r="N9" s="26"/>
      <c r="O9" s="26"/>
      <c r="P9" s="80"/>
      <c r="Q9" s="207"/>
      <c r="R9" s="26"/>
      <c r="S9" s="208"/>
      <c r="T9" s="208"/>
      <c r="U9" s="208"/>
      <c r="V9" s="96"/>
      <c r="W9" s="209"/>
      <c r="X9" s="210"/>
      <c r="Y9" s="210"/>
      <c r="AA9" s="3">
        <v>9</v>
      </c>
    </row>
    <row r="10" spans="1:30" s="3" customFormat="1" ht="42.75">
      <c r="A10" s="3">
        <f>IF(B10&gt;0.1,RANK(B10,B:B,0),"")</f>
        <v>42</v>
      </c>
      <c r="B10" s="3">
        <f>SUM(K10,0.000000001+COUNT($B$1:B9)*0.000000001)</f>
        <v>21.000000001</v>
      </c>
      <c r="C10" s="90">
        <v>1</v>
      </c>
      <c r="D10" s="239" t="s">
        <v>185</v>
      </c>
      <c r="E10" s="239" t="s">
        <v>184</v>
      </c>
      <c r="F10" s="240" t="s">
        <v>186</v>
      </c>
      <c r="G10" s="2" t="s">
        <v>271</v>
      </c>
      <c r="H10" s="29">
        <v>7</v>
      </c>
      <c r="I10" s="21">
        <v>3</v>
      </c>
      <c r="J10" s="91">
        <v>1</v>
      </c>
      <c r="K10" s="23">
        <f t="shared" ref="K10:K43" si="0">H10*I10*J10</f>
        <v>21</v>
      </c>
      <c r="L10" s="23" t="str">
        <f>IFERROR(VLOOKUP(CONCATENATE(H10,I10,J10),'Task Priority (TP)'!$P:$Q,2,FALSE),"")</f>
        <v>L</v>
      </c>
      <c r="M10" s="205"/>
      <c r="N10" s="21"/>
      <c r="O10" s="21"/>
      <c r="P10" s="29"/>
      <c r="Q10" s="97">
        <f>N10*O10*P10</f>
        <v>0</v>
      </c>
      <c r="R10" s="21" t="str">
        <f>IFERROR(VLOOKUP(CONCATENATE(N10,O10,P10),'Task Priority (TP)'!$P:$Q,2,FALSE),"")</f>
        <v/>
      </c>
      <c r="S10" s="211"/>
      <c r="T10" s="211"/>
      <c r="U10" s="211"/>
      <c r="V10" s="30"/>
      <c r="W10" s="212"/>
      <c r="X10" s="212"/>
      <c r="Y10" s="212"/>
      <c r="AA10" s="3">
        <v>10</v>
      </c>
    </row>
    <row r="11" spans="1:30" s="3" customFormat="1" ht="42.75">
      <c r="A11" s="3">
        <f t="shared" ref="A11:A74" si="1">IF(B11&gt;0.1,RANK(B11,B:B,0),"")</f>
        <v>28</v>
      </c>
      <c r="B11" s="238">
        <f>SUM(K11,0.000000001+COUNT($B$1:B10)*0.000000001)</f>
        <v>63.000000002</v>
      </c>
      <c r="C11" s="90">
        <v>2</v>
      </c>
      <c r="D11" s="239" t="s">
        <v>185</v>
      </c>
      <c r="E11" s="239" t="s">
        <v>184</v>
      </c>
      <c r="F11" s="239" t="s">
        <v>187</v>
      </c>
      <c r="G11" s="2" t="s">
        <v>272</v>
      </c>
      <c r="H11" s="29">
        <v>7</v>
      </c>
      <c r="I11" s="21">
        <v>3</v>
      </c>
      <c r="J11" s="91">
        <v>3</v>
      </c>
      <c r="K11" s="23">
        <f t="shared" si="0"/>
        <v>63</v>
      </c>
      <c r="L11" s="23" t="str">
        <f>IFERROR(VLOOKUP(CONCATENATE(H11,I11,J11),'Task Priority (TP)'!$P:$Q,2,FALSE),"")</f>
        <v>L</v>
      </c>
      <c r="M11" s="236"/>
      <c r="N11" s="21"/>
      <c r="O11" s="21"/>
      <c r="P11" s="29"/>
      <c r="Q11" s="97">
        <f t="shared" ref="Q11:Q76" si="2">N11*O11*P11</f>
        <v>0</v>
      </c>
      <c r="R11" s="21" t="str">
        <f>IFERROR(VLOOKUP(CONCATENATE(N11,O11,P11),'Task Priority (TP)'!$P:$Q,2,FALSE),"")</f>
        <v/>
      </c>
      <c r="S11" s="211"/>
      <c r="T11" s="211"/>
      <c r="U11" s="211"/>
      <c r="V11" s="30"/>
      <c r="W11" s="212"/>
      <c r="X11" s="212"/>
      <c r="Y11" s="212"/>
    </row>
    <row r="12" spans="1:30" s="3" customFormat="1" ht="33" customHeight="1">
      <c r="A12" s="3">
        <f t="shared" si="1"/>
        <v>50</v>
      </c>
      <c r="B12" s="3">
        <f>SUM(K12,0.000000001+COUNT($B$1:B11)*0.000000001)</f>
        <v>7.0000000030000002</v>
      </c>
      <c r="C12" s="90">
        <v>3</v>
      </c>
      <c r="D12" s="239" t="s">
        <v>185</v>
      </c>
      <c r="E12" s="239" t="s">
        <v>190</v>
      </c>
      <c r="F12" s="240" t="s">
        <v>188</v>
      </c>
      <c r="G12" s="2" t="s">
        <v>273</v>
      </c>
      <c r="H12" s="29">
        <v>7</v>
      </c>
      <c r="I12" s="21">
        <v>1</v>
      </c>
      <c r="J12" s="91">
        <v>1</v>
      </c>
      <c r="K12" s="23">
        <f t="shared" si="0"/>
        <v>7</v>
      </c>
      <c r="L12" s="23" t="str">
        <f>IFERROR(VLOOKUP(CONCATENATE(H12,I12,J12),'Task Priority (TP)'!$P:$Q,2,FALSE),"")</f>
        <v>L</v>
      </c>
      <c r="M12" s="236"/>
      <c r="N12" s="21"/>
      <c r="O12" s="21"/>
      <c r="P12" s="29"/>
      <c r="Q12" s="97">
        <f t="shared" si="2"/>
        <v>0</v>
      </c>
      <c r="R12" s="21" t="str">
        <f>IFERROR(VLOOKUP(CONCATENATE(N12,O12,P12),'Task Priority (TP)'!$P:$Q,2,FALSE),"")</f>
        <v/>
      </c>
      <c r="S12" s="211"/>
      <c r="T12" s="211"/>
      <c r="U12" s="211"/>
      <c r="V12" s="30"/>
      <c r="W12" s="212"/>
      <c r="X12" s="212"/>
      <c r="Y12" s="212"/>
    </row>
    <row r="13" spans="1:30" s="3" customFormat="1" ht="33" customHeight="1">
      <c r="A13" s="3">
        <f t="shared" si="1"/>
        <v>49</v>
      </c>
      <c r="B13" s="3">
        <f>SUM(K13,0.000000001+COUNT($B$1:B12)*0.000000001)</f>
        <v>7.0000000040000003</v>
      </c>
      <c r="C13" s="90">
        <v>4</v>
      </c>
      <c r="D13" s="239" t="s">
        <v>185</v>
      </c>
      <c r="E13" s="239" t="s">
        <v>190</v>
      </c>
      <c r="F13" s="240" t="s">
        <v>189</v>
      </c>
      <c r="G13" s="2" t="s">
        <v>274</v>
      </c>
      <c r="H13" s="29">
        <v>7</v>
      </c>
      <c r="I13" s="21">
        <v>1</v>
      </c>
      <c r="J13" s="91">
        <v>1</v>
      </c>
      <c r="K13" s="23">
        <f t="shared" si="0"/>
        <v>7</v>
      </c>
      <c r="L13" s="23" t="str">
        <f>IFERROR(VLOOKUP(CONCATENATE(H13,I13,J13),'Task Priority (TP)'!$P:$Q,2,FALSE),"")</f>
        <v>L</v>
      </c>
      <c r="M13" s="236"/>
      <c r="N13" s="21"/>
      <c r="O13" s="21"/>
      <c r="P13" s="29"/>
      <c r="Q13" s="97">
        <f t="shared" si="2"/>
        <v>0</v>
      </c>
      <c r="R13" s="21" t="str">
        <f>IFERROR(VLOOKUP(CONCATENATE(N13,O13,P13),'Task Priority (TP)'!$P:$Q,2,FALSE),"")</f>
        <v/>
      </c>
      <c r="S13" s="211"/>
      <c r="T13" s="211"/>
      <c r="U13" s="211"/>
      <c r="V13" s="30"/>
      <c r="W13" s="212"/>
      <c r="X13" s="212"/>
      <c r="Y13" s="212"/>
    </row>
    <row r="14" spans="1:30" s="3" customFormat="1" ht="42.75">
      <c r="A14" s="3">
        <f t="shared" si="1"/>
        <v>4</v>
      </c>
      <c r="B14" s="3">
        <f>SUM(K14,0.000000001+COUNT($B$1:B13)*0.000000001)</f>
        <v>490.000000005</v>
      </c>
      <c r="C14" s="90">
        <v>5</v>
      </c>
      <c r="D14" s="239" t="s">
        <v>191</v>
      </c>
      <c r="E14" s="239" t="s">
        <v>276</v>
      </c>
      <c r="F14" s="239" t="s">
        <v>278</v>
      </c>
      <c r="G14" s="2" t="s">
        <v>275</v>
      </c>
      <c r="H14" s="29">
        <v>10</v>
      </c>
      <c r="I14" s="21">
        <v>7</v>
      </c>
      <c r="J14" s="91">
        <v>7</v>
      </c>
      <c r="K14" s="23">
        <f t="shared" si="0"/>
        <v>490</v>
      </c>
      <c r="L14" s="23" t="str">
        <f>IFERROR(VLOOKUP(CONCATENATE(H14,I14,J14),'Task Priority (TP)'!$P:$Q,2,FALSE),"")</f>
        <v>H</v>
      </c>
      <c r="M14" s="242" t="s">
        <v>338</v>
      </c>
      <c r="N14" s="21">
        <v>10</v>
      </c>
      <c r="O14" s="21">
        <v>3</v>
      </c>
      <c r="P14" s="29">
        <v>3</v>
      </c>
      <c r="Q14" s="97">
        <f t="shared" si="2"/>
        <v>90</v>
      </c>
      <c r="R14" s="21" t="str">
        <f>IFERROR(VLOOKUP(CONCATENATE(N14,O14,P14),'Task Priority (TP)'!$P:$Q,2,FALSE),"")</f>
        <v>L</v>
      </c>
      <c r="S14" s="211"/>
      <c r="T14" s="211"/>
      <c r="U14" s="211"/>
      <c r="V14" s="30" t="s">
        <v>173</v>
      </c>
      <c r="W14" s="212"/>
      <c r="X14" s="212"/>
      <c r="Y14" s="212"/>
    </row>
    <row r="15" spans="1:30" s="3" customFormat="1" ht="42.75">
      <c r="A15" s="3">
        <f t="shared" si="1"/>
        <v>3</v>
      </c>
      <c r="B15" s="3">
        <f>SUM(K15,0.000000001+COUNT($B$1:B14)*0.000000001)</f>
        <v>490.00000000599999</v>
      </c>
      <c r="C15" s="90">
        <v>6</v>
      </c>
      <c r="D15" s="239" t="s">
        <v>191</v>
      </c>
      <c r="E15" s="239" t="s">
        <v>276</v>
      </c>
      <c r="F15" s="239" t="s">
        <v>277</v>
      </c>
      <c r="G15" s="2" t="s">
        <v>279</v>
      </c>
      <c r="H15" s="29">
        <v>10</v>
      </c>
      <c r="I15" s="21">
        <v>7</v>
      </c>
      <c r="J15" s="91">
        <v>7</v>
      </c>
      <c r="K15" s="23">
        <f t="shared" si="0"/>
        <v>490</v>
      </c>
      <c r="L15" s="23" t="str">
        <f>IFERROR(VLOOKUP(CONCATENATE(H15,I15,J15),'Task Priority (TP)'!$P:$Q,2,FALSE),"")</f>
        <v>H</v>
      </c>
      <c r="M15" s="242" t="s">
        <v>281</v>
      </c>
      <c r="N15" s="21">
        <v>10</v>
      </c>
      <c r="O15" s="21">
        <v>3</v>
      </c>
      <c r="P15" s="29">
        <v>3</v>
      </c>
      <c r="Q15" s="97">
        <f t="shared" si="2"/>
        <v>90</v>
      </c>
      <c r="R15" s="21" t="str">
        <f>IFERROR(VLOOKUP(CONCATENATE(N15,O15,P15),'Task Priority (TP)'!$P:$Q,2,FALSE),"")</f>
        <v>L</v>
      </c>
      <c r="S15" s="211"/>
      <c r="T15" s="211"/>
      <c r="U15" s="211"/>
      <c r="V15" s="30" t="s">
        <v>173</v>
      </c>
      <c r="W15" s="212"/>
      <c r="X15" s="212"/>
      <c r="Y15" s="212"/>
    </row>
    <row r="16" spans="1:30" s="3" customFormat="1" ht="42.75">
      <c r="A16" s="3">
        <f t="shared" si="1"/>
        <v>2</v>
      </c>
      <c r="B16" s="3">
        <f>SUM(K16,0.000000001+COUNT($B$1:B15)*0.000000001)</f>
        <v>490.00000000699998</v>
      </c>
      <c r="C16" s="90">
        <v>7</v>
      </c>
      <c r="D16" s="239" t="s">
        <v>191</v>
      </c>
      <c r="E16" s="239" t="s">
        <v>192</v>
      </c>
      <c r="F16" s="239" t="s">
        <v>193</v>
      </c>
      <c r="G16" s="2" t="s">
        <v>290</v>
      </c>
      <c r="H16" s="29">
        <v>10</v>
      </c>
      <c r="I16" s="21">
        <v>7</v>
      </c>
      <c r="J16" s="91">
        <v>7</v>
      </c>
      <c r="K16" s="23">
        <f t="shared" si="0"/>
        <v>490</v>
      </c>
      <c r="L16" s="23" t="str">
        <f>IFERROR(VLOOKUP(CONCATENATE(H16,I16,J16),'Task Priority (TP)'!$P:$Q,2,FALSE),"")</f>
        <v>H</v>
      </c>
      <c r="M16" s="242" t="s">
        <v>282</v>
      </c>
      <c r="N16" s="21">
        <v>10</v>
      </c>
      <c r="O16" s="21">
        <v>1</v>
      </c>
      <c r="P16" s="29">
        <v>1</v>
      </c>
      <c r="Q16" s="97">
        <f t="shared" si="2"/>
        <v>10</v>
      </c>
      <c r="R16" s="21" t="str">
        <f>IFERROR(VLOOKUP(CONCATENATE(N16,O16,P16),'Task Priority (TP)'!$P:$Q,2,FALSE),"")</f>
        <v>L</v>
      </c>
      <c r="S16" s="211"/>
      <c r="T16" s="211"/>
      <c r="U16" s="211"/>
      <c r="V16" s="30" t="s">
        <v>173</v>
      </c>
      <c r="W16" s="212"/>
      <c r="X16" s="212"/>
      <c r="Y16" s="212"/>
    </row>
    <row r="17" spans="1:25" s="3" customFormat="1" ht="42.75">
      <c r="A17" s="3">
        <f t="shared" si="1"/>
        <v>1</v>
      </c>
      <c r="B17" s="3">
        <f>SUM(K17,0.000000001+COUNT($B$1:B16)*0.000000001)</f>
        <v>490.00000000799997</v>
      </c>
      <c r="C17" s="90">
        <v>8</v>
      </c>
      <c r="D17" s="239" t="s">
        <v>191</v>
      </c>
      <c r="E17" s="239" t="s">
        <v>192</v>
      </c>
      <c r="F17" s="239" t="s">
        <v>194</v>
      </c>
      <c r="G17" s="2" t="s">
        <v>291</v>
      </c>
      <c r="H17" s="29">
        <v>10</v>
      </c>
      <c r="I17" s="21">
        <v>7</v>
      </c>
      <c r="J17" s="91">
        <v>7</v>
      </c>
      <c r="K17" s="23">
        <f t="shared" si="0"/>
        <v>490</v>
      </c>
      <c r="L17" s="23" t="str">
        <f>IFERROR(VLOOKUP(CONCATENATE(H17,I17,J17),'Task Priority (TP)'!$P:$Q,2,FALSE),"")</f>
        <v>H</v>
      </c>
      <c r="M17" s="242" t="s">
        <v>283</v>
      </c>
      <c r="N17" s="21">
        <v>10</v>
      </c>
      <c r="O17" s="21">
        <v>1</v>
      </c>
      <c r="P17" s="29">
        <v>3</v>
      </c>
      <c r="Q17" s="97">
        <f t="shared" si="2"/>
        <v>30</v>
      </c>
      <c r="R17" s="21" t="str">
        <f>IFERROR(VLOOKUP(CONCATENATE(N17,O17,P17),'Task Priority (TP)'!$P:$Q,2,FALSE),"")</f>
        <v>L</v>
      </c>
      <c r="S17" s="211"/>
      <c r="T17" s="211"/>
      <c r="U17" s="211"/>
      <c r="V17" s="30" t="s">
        <v>173</v>
      </c>
      <c r="W17" s="212"/>
      <c r="X17" s="212"/>
      <c r="Y17" s="212"/>
    </row>
    <row r="18" spans="1:25" s="3" customFormat="1" ht="42.75">
      <c r="A18" s="3">
        <f t="shared" si="1"/>
        <v>41</v>
      </c>
      <c r="B18" s="3">
        <f>SUM(K18,0.000000001+COUNT($B$1:B17)*0.000000001)</f>
        <v>21.000000009000001</v>
      </c>
      <c r="C18" s="90">
        <v>9</v>
      </c>
      <c r="D18" s="239" t="s">
        <v>195</v>
      </c>
      <c r="E18" s="239" t="s">
        <v>198</v>
      </c>
      <c r="F18" s="241" t="s">
        <v>264</v>
      </c>
      <c r="G18" s="2" t="s">
        <v>292</v>
      </c>
      <c r="H18" s="29">
        <v>3</v>
      </c>
      <c r="I18" s="21">
        <v>7</v>
      </c>
      <c r="J18" s="91">
        <v>1</v>
      </c>
      <c r="K18" s="23">
        <f t="shared" si="0"/>
        <v>21</v>
      </c>
      <c r="L18" s="23" t="str">
        <f>IFERROR(VLOOKUP(CONCATENATE(H18,I18,J18),'Task Priority (TP)'!$P:$Q,2,FALSE),"")</f>
        <v>M</v>
      </c>
      <c r="M18" s="242" t="s">
        <v>326</v>
      </c>
      <c r="N18" s="21">
        <v>3</v>
      </c>
      <c r="O18" s="21">
        <v>3</v>
      </c>
      <c r="P18" s="29">
        <v>1</v>
      </c>
      <c r="Q18" s="97">
        <f t="shared" si="2"/>
        <v>9</v>
      </c>
      <c r="R18" s="21" t="str">
        <f>IFERROR(VLOOKUP(CONCATENATE(N18,O18,P18),'Task Priority (TP)'!$P:$Q,2,FALSE),"")</f>
        <v>L</v>
      </c>
      <c r="S18" s="211"/>
      <c r="T18" s="211"/>
      <c r="U18" s="211"/>
      <c r="V18" s="30" t="s">
        <v>173</v>
      </c>
      <c r="W18" s="212"/>
      <c r="X18" s="212"/>
      <c r="Y18" s="212"/>
    </row>
    <row r="19" spans="1:25" s="3" customFormat="1" ht="42.75">
      <c r="A19" s="3">
        <f t="shared" si="1"/>
        <v>54</v>
      </c>
      <c r="B19" s="3">
        <f>SUM(K19,0.000000001+COUNT($B$1:B18)*0.000000001)</f>
        <v>3.0000000099999999</v>
      </c>
      <c r="C19" s="90">
        <v>10</v>
      </c>
      <c r="D19" s="239" t="s">
        <v>195</v>
      </c>
      <c r="E19" s="239" t="s">
        <v>198</v>
      </c>
      <c r="F19" s="239" t="s">
        <v>199</v>
      </c>
      <c r="G19" s="2" t="s">
        <v>293</v>
      </c>
      <c r="H19" s="29">
        <v>3</v>
      </c>
      <c r="I19" s="21">
        <v>1</v>
      </c>
      <c r="J19" s="91">
        <v>1</v>
      </c>
      <c r="K19" s="23">
        <f t="shared" si="0"/>
        <v>3</v>
      </c>
      <c r="L19" s="23" t="str">
        <f>IFERROR(VLOOKUP(CONCATENATE(H19,I19,J19),'Task Priority (TP)'!$P:$Q,2,FALSE),"")</f>
        <v>L</v>
      </c>
      <c r="M19" s="236"/>
      <c r="N19" s="21"/>
      <c r="O19" s="21"/>
      <c r="P19" s="29"/>
      <c r="Q19" s="97">
        <f t="shared" si="2"/>
        <v>0</v>
      </c>
      <c r="R19" s="21" t="str">
        <f>IFERROR(VLOOKUP(CONCATENATE(N19,O19,P19),'Task Priority (TP)'!$P:$Q,2,FALSE),"")</f>
        <v/>
      </c>
      <c r="S19" s="211"/>
      <c r="T19" s="211"/>
      <c r="U19" s="211"/>
      <c r="V19" s="30"/>
      <c r="W19" s="212"/>
      <c r="X19" s="212"/>
      <c r="Y19" s="212"/>
    </row>
    <row r="20" spans="1:25" s="1" customFormat="1" ht="33" customHeight="1">
      <c r="A20" s="3">
        <f t="shared" si="1"/>
        <v>45</v>
      </c>
      <c r="B20" s="3">
        <f>SUM(K20,0.000000001+COUNT($B$1:B19)*0.000000001)</f>
        <v>9.0000000109999991</v>
      </c>
      <c r="C20" s="90">
        <v>11</v>
      </c>
      <c r="D20" s="239" t="s">
        <v>195</v>
      </c>
      <c r="E20" s="239" t="s">
        <v>200</v>
      </c>
      <c r="F20" s="239" t="s">
        <v>201</v>
      </c>
      <c r="G20" s="2" t="s">
        <v>294</v>
      </c>
      <c r="H20" s="29">
        <v>3</v>
      </c>
      <c r="I20" s="21">
        <v>3</v>
      </c>
      <c r="J20" s="91">
        <v>1</v>
      </c>
      <c r="K20" s="23">
        <f t="shared" si="0"/>
        <v>9</v>
      </c>
      <c r="L20" s="23" t="str">
        <f>IFERROR(VLOOKUP(CONCATENATE(H20,I20,J20),'Task Priority (TP)'!$P:$Q,2,FALSE),"")</f>
        <v>L</v>
      </c>
      <c r="M20" s="216"/>
      <c r="N20" s="21"/>
      <c r="O20" s="21"/>
      <c r="P20" s="29"/>
      <c r="Q20" s="97">
        <f t="shared" si="2"/>
        <v>0</v>
      </c>
      <c r="R20" s="21" t="str">
        <f>IFERROR(VLOOKUP(CONCATENATE(N20,O20,P20),'Task Priority (TP)'!$P:$Q,2,FALSE),"")</f>
        <v/>
      </c>
      <c r="S20" s="211"/>
      <c r="T20" s="211"/>
      <c r="U20" s="211"/>
      <c r="V20" s="206"/>
      <c r="W20" s="213"/>
      <c r="X20" s="212"/>
      <c r="Y20" s="212"/>
    </row>
    <row r="21" spans="1:25" s="1" customFormat="1" ht="42.75">
      <c r="A21" s="3">
        <f t="shared" si="1"/>
        <v>44</v>
      </c>
      <c r="B21" s="3">
        <f>SUM(K21,0.000000001+COUNT($B$1:B20)*0.000000001)</f>
        <v>9.0000000119999992</v>
      </c>
      <c r="C21" s="90">
        <v>12</v>
      </c>
      <c r="D21" s="239" t="s">
        <v>195</v>
      </c>
      <c r="E21" s="239" t="s">
        <v>200</v>
      </c>
      <c r="F21" s="239" t="s">
        <v>202</v>
      </c>
      <c r="G21" s="2" t="s">
        <v>295</v>
      </c>
      <c r="H21" s="29">
        <v>3</v>
      </c>
      <c r="I21" s="21">
        <v>3</v>
      </c>
      <c r="J21" s="91">
        <v>1</v>
      </c>
      <c r="K21" s="23">
        <f t="shared" si="0"/>
        <v>9</v>
      </c>
      <c r="L21" s="23" t="str">
        <f>IFERROR(VLOOKUP(CONCATENATE(H21,I21,J21),'Task Priority (TP)'!$P:$Q,2,FALSE),"")</f>
        <v>L</v>
      </c>
      <c r="M21" s="237"/>
      <c r="N21" s="21"/>
      <c r="O21" s="21"/>
      <c r="P21" s="29"/>
      <c r="Q21" s="97">
        <f t="shared" si="2"/>
        <v>0</v>
      </c>
      <c r="R21" s="21" t="str">
        <f>IFERROR(VLOOKUP(CONCATENATE(N21,O21,P21),'Task Priority (TP)'!$P:$Q,2,FALSE),"")</f>
        <v/>
      </c>
      <c r="S21" s="211"/>
      <c r="T21" s="211"/>
      <c r="U21" s="211"/>
      <c r="V21" s="206"/>
      <c r="W21" s="213"/>
      <c r="X21" s="212"/>
      <c r="Y21" s="212"/>
    </row>
    <row r="22" spans="1:25" s="1" customFormat="1" ht="49.5" customHeight="1">
      <c r="A22" s="3">
        <f t="shared" si="1"/>
        <v>22</v>
      </c>
      <c r="B22" s="3">
        <f>SUM(K22,0.000000001+COUNT($B$1:B21)*0.000000001)</f>
        <v>75.000000013000005</v>
      </c>
      <c r="C22" s="90">
        <v>13</v>
      </c>
      <c r="D22" s="239" t="s">
        <v>203</v>
      </c>
      <c r="E22" s="239" t="s">
        <v>204</v>
      </c>
      <c r="F22" s="239" t="s">
        <v>217</v>
      </c>
      <c r="G22" s="2" t="s">
        <v>84</v>
      </c>
      <c r="H22" s="29">
        <v>5</v>
      </c>
      <c r="I22" s="21">
        <v>3</v>
      </c>
      <c r="J22" s="91">
        <v>5</v>
      </c>
      <c r="K22" s="23">
        <f t="shared" si="0"/>
        <v>75</v>
      </c>
      <c r="L22" s="23" t="str">
        <f>IFERROR(VLOOKUP(CONCATENATE(H22,I22,J22),'Task Priority (TP)'!$P:$Q,2,FALSE),"")</f>
        <v>M</v>
      </c>
      <c r="M22" s="9" t="s">
        <v>327</v>
      </c>
      <c r="N22" s="21">
        <v>5</v>
      </c>
      <c r="O22" s="21">
        <v>3</v>
      </c>
      <c r="P22" s="29">
        <v>1</v>
      </c>
      <c r="Q22" s="97">
        <f t="shared" si="2"/>
        <v>15</v>
      </c>
      <c r="R22" s="21" t="str">
        <f>IFERROR(VLOOKUP(CONCATENATE(N22,O22,P22),'Task Priority (TP)'!$P:$Q,2,FALSE),"")</f>
        <v>L</v>
      </c>
      <c r="S22" s="211"/>
      <c r="T22" s="211"/>
      <c r="U22" s="211"/>
      <c r="V22" s="206" t="s">
        <v>173</v>
      </c>
      <c r="W22" s="213"/>
      <c r="X22" s="212"/>
      <c r="Y22" s="212"/>
    </row>
    <row r="23" spans="1:25" s="1" customFormat="1" ht="42.75">
      <c r="A23" s="3">
        <f t="shared" si="1"/>
        <v>21</v>
      </c>
      <c r="B23" s="3">
        <f>SUM(K23,0.000000001+COUNT($B$1:B22)*0.000000001)</f>
        <v>75.000000013999994</v>
      </c>
      <c r="C23" s="90">
        <v>14</v>
      </c>
      <c r="D23" s="239" t="s">
        <v>203</v>
      </c>
      <c r="E23" s="239" t="s">
        <v>204</v>
      </c>
      <c r="F23" s="239" t="s">
        <v>205</v>
      </c>
      <c r="G23" s="2" t="s">
        <v>272</v>
      </c>
      <c r="H23" s="29">
        <v>5</v>
      </c>
      <c r="I23" s="21">
        <v>3</v>
      </c>
      <c r="J23" s="91">
        <v>5</v>
      </c>
      <c r="K23" s="23">
        <f t="shared" si="0"/>
        <v>75</v>
      </c>
      <c r="L23" s="23" t="str">
        <f>IFERROR(VLOOKUP(CONCATENATE(H23,I23,J23),'Task Priority (TP)'!$P:$Q,2,FALSE),"")</f>
        <v>M</v>
      </c>
      <c r="M23" s="9" t="s">
        <v>328</v>
      </c>
      <c r="N23" s="21">
        <v>5</v>
      </c>
      <c r="O23" s="21">
        <v>1</v>
      </c>
      <c r="P23" s="29">
        <v>1</v>
      </c>
      <c r="Q23" s="97">
        <f t="shared" si="2"/>
        <v>5</v>
      </c>
      <c r="R23" s="21" t="str">
        <f>IFERROR(VLOOKUP(CONCATENATE(N23,O23,P23),'Task Priority (TP)'!$P:$Q,2,FALSE),"")</f>
        <v>L</v>
      </c>
      <c r="S23" s="211"/>
      <c r="T23" s="211"/>
      <c r="U23" s="211"/>
      <c r="V23" s="206" t="s">
        <v>174</v>
      </c>
      <c r="W23" s="213"/>
      <c r="X23" s="212"/>
      <c r="Y23" s="212"/>
    </row>
    <row r="24" spans="1:25" s="1" customFormat="1" ht="44.25" customHeight="1">
      <c r="A24" s="3">
        <f t="shared" si="1"/>
        <v>39</v>
      </c>
      <c r="B24" s="3">
        <f>SUM(K24,0.000000001+COUNT($B$1:B23)*0.000000001)</f>
        <v>25.000000015000001</v>
      </c>
      <c r="C24" s="90">
        <v>15</v>
      </c>
      <c r="D24" s="239" t="s">
        <v>203</v>
      </c>
      <c r="E24" s="239" t="s">
        <v>206</v>
      </c>
      <c r="F24" s="239" t="s">
        <v>207</v>
      </c>
      <c r="G24" s="2" t="s">
        <v>296</v>
      </c>
      <c r="H24" s="29">
        <v>5</v>
      </c>
      <c r="I24" s="21">
        <v>1</v>
      </c>
      <c r="J24" s="91">
        <v>5</v>
      </c>
      <c r="K24" s="23">
        <f t="shared" si="0"/>
        <v>25</v>
      </c>
      <c r="L24" s="23" t="str">
        <f>IFERROR(VLOOKUP(CONCATENATE(H24,I24,J24),'Task Priority (TP)'!$P:$Q,2,FALSE),"")</f>
        <v>M</v>
      </c>
      <c r="M24" s="9" t="s">
        <v>329</v>
      </c>
      <c r="N24" s="21">
        <v>5</v>
      </c>
      <c r="O24" s="21">
        <v>1</v>
      </c>
      <c r="P24" s="29">
        <v>1</v>
      </c>
      <c r="Q24" s="97">
        <f t="shared" si="2"/>
        <v>5</v>
      </c>
      <c r="R24" s="21" t="str">
        <f>IFERROR(VLOOKUP(CONCATENATE(N24,O24,P24),'Task Priority (TP)'!$P:$Q,2,FALSE),"")</f>
        <v>L</v>
      </c>
      <c r="S24" s="211"/>
      <c r="T24" s="211"/>
      <c r="U24" s="211"/>
      <c r="V24" s="206" t="s">
        <v>173</v>
      </c>
      <c r="W24" s="213"/>
      <c r="X24" s="212"/>
      <c r="Y24" s="212"/>
    </row>
    <row r="25" spans="1:25" s="1" customFormat="1" ht="33" customHeight="1">
      <c r="A25" s="3">
        <f t="shared" si="1"/>
        <v>20</v>
      </c>
      <c r="B25" s="3">
        <f>SUM(K25,0.000000001+COUNT($B$1:B24)*0.000000001)</f>
        <v>75.000000016000001</v>
      </c>
      <c r="C25" s="90">
        <v>16</v>
      </c>
      <c r="D25" s="239" t="s">
        <v>203</v>
      </c>
      <c r="E25" s="239" t="s">
        <v>206</v>
      </c>
      <c r="F25" s="239" t="s">
        <v>208</v>
      </c>
      <c r="G25" s="2" t="s">
        <v>300</v>
      </c>
      <c r="H25" s="29">
        <v>5</v>
      </c>
      <c r="I25" s="21">
        <v>3</v>
      </c>
      <c r="J25" s="91">
        <v>5</v>
      </c>
      <c r="K25" s="23">
        <f t="shared" si="0"/>
        <v>75</v>
      </c>
      <c r="L25" s="23" t="str">
        <f>IFERROR(VLOOKUP(CONCATENATE(H25,I25,J25),'Task Priority (TP)'!$P:$Q,2,FALSE),"")</f>
        <v>M</v>
      </c>
      <c r="M25" s="9" t="s">
        <v>330</v>
      </c>
      <c r="N25" s="21">
        <v>5</v>
      </c>
      <c r="O25" s="21">
        <v>1</v>
      </c>
      <c r="P25" s="29">
        <v>1</v>
      </c>
      <c r="Q25" s="97">
        <f t="shared" si="2"/>
        <v>5</v>
      </c>
      <c r="R25" s="21" t="str">
        <f>IFERROR(VLOOKUP(CONCATENATE(N25,O25,P25),'Task Priority (TP)'!$P:$Q,2,FALSE),"")</f>
        <v>L</v>
      </c>
      <c r="S25" s="211"/>
      <c r="T25" s="211"/>
      <c r="U25" s="211"/>
      <c r="V25" s="206" t="s">
        <v>173</v>
      </c>
      <c r="W25" s="213"/>
      <c r="X25" s="213"/>
      <c r="Y25" s="212"/>
    </row>
    <row r="26" spans="1:25" s="1" customFormat="1" ht="42.75">
      <c r="A26" s="3">
        <f t="shared" si="1"/>
        <v>34</v>
      </c>
      <c r="B26" s="3">
        <f>SUM(K26,0.000000001+COUNT($B$1:B25)*0.000000001)</f>
        <v>45.000000016999998</v>
      </c>
      <c r="C26" s="90">
        <v>17</v>
      </c>
      <c r="D26" s="239" t="s">
        <v>209</v>
      </c>
      <c r="E26" s="239" t="s">
        <v>210</v>
      </c>
      <c r="F26" s="239" t="s">
        <v>196</v>
      </c>
      <c r="G26" s="2" t="s">
        <v>295</v>
      </c>
      <c r="H26" s="29">
        <v>5</v>
      </c>
      <c r="I26" s="21">
        <v>3</v>
      </c>
      <c r="J26" s="91">
        <v>3</v>
      </c>
      <c r="K26" s="23">
        <f t="shared" si="0"/>
        <v>45</v>
      </c>
      <c r="L26" s="23" t="str">
        <f>IFERROR(VLOOKUP(CONCATENATE(H26,I26,J26),'Task Priority (TP)'!$P:$Q,2,FALSE),"")</f>
        <v>L</v>
      </c>
      <c r="M26" s="9"/>
      <c r="N26" s="21"/>
      <c r="O26" s="21"/>
      <c r="P26" s="29"/>
      <c r="Q26" s="97">
        <f t="shared" si="2"/>
        <v>0</v>
      </c>
      <c r="R26" s="21" t="str">
        <f>IFERROR(VLOOKUP(CONCATENATE(N26,O26,P26),'Task Priority (TP)'!$P:$Q,2,FALSE),"")</f>
        <v/>
      </c>
      <c r="S26" s="211"/>
      <c r="T26" s="211"/>
      <c r="U26" s="211"/>
      <c r="V26" s="206"/>
      <c r="W26" s="213"/>
      <c r="X26" s="213"/>
      <c r="Y26" s="212"/>
    </row>
    <row r="27" spans="1:25" s="1" customFormat="1" ht="57">
      <c r="A27" s="3">
        <f t="shared" si="1"/>
        <v>53</v>
      </c>
      <c r="B27" s="3">
        <f>SUM(K27,0.000000001+COUNT($B$1:B26)*0.000000001)</f>
        <v>5.0000000179999997</v>
      </c>
      <c r="C27" s="90">
        <v>18</v>
      </c>
      <c r="D27" s="239" t="s">
        <v>209</v>
      </c>
      <c r="E27" s="239" t="s">
        <v>210</v>
      </c>
      <c r="F27" s="239" t="s">
        <v>197</v>
      </c>
      <c r="G27" s="2" t="s">
        <v>301</v>
      </c>
      <c r="H27" s="29">
        <v>5</v>
      </c>
      <c r="I27" s="21">
        <v>1</v>
      </c>
      <c r="J27" s="91">
        <v>1</v>
      </c>
      <c r="K27" s="23">
        <f t="shared" si="0"/>
        <v>5</v>
      </c>
      <c r="L27" s="23" t="str">
        <f>IFERROR(VLOOKUP(CONCATENATE(H27,I27,J27),'Task Priority (TP)'!$P:$Q,2,FALSE),"")</f>
        <v>L</v>
      </c>
      <c r="M27" s="9"/>
      <c r="N27" s="21"/>
      <c r="O27" s="21"/>
      <c r="P27" s="29"/>
      <c r="Q27" s="97">
        <f t="shared" si="2"/>
        <v>0</v>
      </c>
      <c r="R27" s="21" t="str">
        <f>IFERROR(VLOOKUP(CONCATENATE(N27,O27,P27),'Task Priority (TP)'!$P:$Q,2,FALSE),"")</f>
        <v/>
      </c>
      <c r="S27" s="211"/>
      <c r="T27" s="211"/>
      <c r="U27" s="211"/>
      <c r="V27" s="206"/>
      <c r="W27" s="213"/>
      <c r="X27" s="213"/>
      <c r="Y27" s="212"/>
    </row>
    <row r="28" spans="1:25" s="1" customFormat="1" ht="45" customHeight="1">
      <c r="A28" s="3">
        <f t="shared" si="1"/>
        <v>33</v>
      </c>
      <c r="B28" s="3">
        <f>SUM(K28,0.000000001+COUNT($B$1:B27)*0.000000001)</f>
        <v>45.000000018999998</v>
      </c>
      <c r="C28" s="90">
        <v>19</v>
      </c>
      <c r="D28" s="239" t="s">
        <v>209</v>
      </c>
      <c r="E28" s="239" t="s">
        <v>211</v>
      </c>
      <c r="F28" s="239" t="s">
        <v>212</v>
      </c>
      <c r="G28" s="2" t="s">
        <v>302</v>
      </c>
      <c r="H28" s="29">
        <v>5</v>
      </c>
      <c r="I28" s="21">
        <v>3</v>
      </c>
      <c r="J28" s="91">
        <v>3</v>
      </c>
      <c r="K28" s="23">
        <f t="shared" si="0"/>
        <v>45</v>
      </c>
      <c r="L28" s="23" t="str">
        <f>IFERROR(VLOOKUP(CONCATENATE(H28,I28,J28),'Task Priority (TP)'!$P:$Q,2,FALSE),"")</f>
        <v>L</v>
      </c>
      <c r="M28" s="9"/>
      <c r="N28" s="21"/>
      <c r="O28" s="21"/>
      <c r="P28" s="29"/>
      <c r="Q28" s="97">
        <f t="shared" si="2"/>
        <v>0</v>
      </c>
      <c r="R28" s="21" t="str">
        <f>IFERROR(VLOOKUP(CONCATENATE(N28,O28,P28),'Task Priority (TP)'!$P:$Q,2,FALSE),"")</f>
        <v/>
      </c>
      <c r="S28" s="211"/>
      <c r="T28" s="211"/>
      <c r="U28" s="211"/>
      <c r="V28" s="206"/>
      <c r="W28" s="213"/>
      <c r="X28" s="213"/>
      <c r="Y28" s="212"/>
    </row>
    <row r="29" spans="1:25" s="1" customFormat="1" ht="44.25" customHeight="1">
      <c r="A29" s="3">
        <f t="shared" si="1"/>
        <v>32</v>
      </c>
      <c r="B29" s="3">
        <f>SUM(K29,0.000000001+COUNT($B$1:B28)*0.000000001)</f>
        <v>45.000000020000002</v>
      </c>
      <c r="C29" s="90">
        <v>20</v>
      </c>
      <c r="D29" s="239" t="s">
        <v>209</v>
      </c>
      <c r="E29" s="239" t="s">
        <v>211</v>
      </c>
      <c r="F29" s="239" t="s">
        <v>213</v>
      </c>
      <c r="G29" s="2" t="s">
        <v>302</v>
      </c>
      <c r="H29" s="29">
        <v>5</v>
      </c>
      <c r="I29" s="21">
        <v>3</v>
      </c>
      <c r="J29" s="91">
        <v>3</v>
      </c>
      <c r="K29" s="23">
        <f t="shared" si="0"/>
        <v>45</v>
      </c>
      <c r="L29" s="23" t="str">
        <f>IFERROR(VLOOKUP(CONCATENATE(H29,I29,J29),'Task Priority (TP)'!$P:$Q,2,FALSE),"")</f>
        <v>L</v>
      </c>
      <c r="M29" s="9"/>
      <c r="N29" s="21"/>
      <c r="O29" s="21"/>
      <c r="P29" s="29"/>
      <c r="Q29" s="97">
        <f t="shared" si="2"/>
        <v>0</v>
      </c>
      <c r="R29" s="21" t="str">
        <f>IFERROR(VLOOKUP(CONCATENATE(N29,O29,P29),'Task Priority (TP)'!$P:$Q,2,FALSE),"")</f>
        <v/>
      </c>
      <c r="S29" s="211"/>
      <c r="T29" s="211"/>
      <c r="U29" s="211"/>
      <c r="V29" s="206"/>
      <c r="W29" s="213"/>
      <c r="X29" s="213"/>
      <c r="Y29" s="212"/>
    </row>
    <row r="30" spans="1:25" s="1" customFormat="1" ht="43.5" customHeight="1">
      <c r="A30" s="3">
        <f t="shared" si="1"/>
        <v>52</v>
      </c>
      <c r="B30" s="3">
        <f>SUM(K30,0.000000001+COUNT($B$1:B29)*0.000000001)</f>
        <v>5.000000021</v>
      </c>
      <c r="C30" s="90">
        <v>21</v>
      </c>
      <c r="D30" s="239" t="s">
        <v>214</v>
      </c>
      <c r="E30" s="239" t="s">
        <v>215</v>
      </c>
      <c r="F30" s="239" t="s">
        <v>218</v>
      </c>
      <c r="G30" s="2" t="s">
        <v>303</v>
      </c>
      <c r="H30" s="29">
        <v>5</v>
      </c>
      <c r="I30" s="21">
        <v>1</v>
      </c>
      <c r="J30" s="91">
        <v>1</v>
      </c>
      <c r="K30" s="23">
        <f t="shared" si="0"/>
        <v>5</v>
      </c>
      <c r="L30" s="23" t="str">
        <f>IFERROR(VLOOKUP(CONCATENATE(H30,I30,J30),'Task Priority (TP)'!$P:$Q,2,FALSE),"")</f>
        <v>L</v>
      </c>
      <c r="M30" s="9"/>
      <c r="N30" s="21"/>
      <c r="O30" s="21"/>
      <c r="P30" s="29"/>
      <c r="Q30" s="97">
        <f t="shared" si="2"/>
        <v>0</v>
      </c>
      <c r="R30" s="21" t="str">
        <f>IFERROR(VLOOKUP(CONCATENATE(N30,O30,P30),'Task Priority (TP)'!$P:$Q,2,FALSE),"")</f>
        <v/>
      </c>
      <c r="S30" s="211"/>
      <c r="T30" s="211"/>
      <c r="U30" s="211"/>
      <c r="V30" s="206"/>
      <c r="W30" s="213"/>
      <c r="X30" s="213"/>
      <c r="Y30" s="212"/>
    </row>
    <row r="31" spans="1:25" s="1" customFormat="1" ht="42.75">
      <c r="A31" s="3">
        <f t="shared" si="1"/>
        <v>43</v>
      </c>
      <c r="B31" s="3">
        <f>SUM(K31,0.000000001+COUNT($B$1:B30)*0.000000001)</f>
        <v>15.000000022</v>
      </c>
      <c r="C31" s="90">
        <v>22</v>
      </c>
      <c r="D31" s="239" t="s">
        <v>214</v>
      </c>
      <c r="E31" s="239" t="s">
        <v>215</v>
      </c>
      <c r="F31" s="239" t="s">
        <v>216</v>
      </c>
      <c r="G31" s="2" t="s">
        <v>272</v>
      </c>
      <c r="H31" s="29">
        <v>5</v>
      </c>
      <c r="I31" s="21">
        <v>3</v>
      </c>
      <c r="J31" s="91">
        <v>1</v>
      </c>
      <c r="K31" s="23">
        <f t="shared" si="0"/>
        <v>15</v>
      </c>
      <c r="L31" s="23" t="str">
        <f>IFERROR(VLOOKUP(CONCATENATE(H31,I31,J31),'Task Priority (TP)'!$P:$Q,2,FALSE),"")</f>
        <v>L</v>
      </c>
      <c r="M31" s="9"/>
      <c r="N31" s="21"/>
      <c r="O31" s="21"/>
      <c r="P31" s="29"/>
      <c r="Q31" s="97">
        <f t="shared" si="2"/>
        <v>0</v>
      </c>
      <c r="R31" s="21" t="str">
        <f>IFERROR(VLOOKUP(CONCATENATE(N31,O31,P31),'Task Priority (TP)'!$P:$Q,2,FALSE),"")</f>
        <v/>
      </c>
      <c r="S31" s="211"/>
      <c r="T31" s="211"/>
      <c r="U31" s="211"/>
      <c r="V31" s="206"/>
      <c r="W31" s="213"/>
      <c r="X31" s="213"/>
      <c r="Y31" s="212"/>
    </row>
    <row r="32" spans="1:25" s="1" customFormat="1" ht="42.75">
      <c r="A32" s="3">
        <f t="shared" si="1"/>
        <v>19</v>
      </c>
      <c r="B32" s="3">
        <f>SUM(K32,0.000000001+COUNT($B$1:B31)*0.000000001)</f>
        <v>75.000000022999998</v>
      </c>
      <c r="C32" s="90">
        <v>23</v>
      </c>
      <c r="D32" s="239" t="s">
        <v>214</v>
      </c>
      <c r="E32" s="239" t="s">
        <v>298</v>
      </c>
      <c r="F32" s="239" t="s">
        <v>299</v>
      </c>
      <c r="G32" s="2" t="s">
        <v>304</v>
      </c>
      <c r="H32" s="29">
        <v>5</v>
      </c>
      <c r="I32" s="21">
        <v>5</v>
      </c>
      <c r="J32" s="91">
        <v>3</v>
      </c>
      <c r="K32" s="23">
        <f t="shared" si="0"/>
        <v>75</v>
      </c>
      <c r="L32" s="23" t="str">
        <f>IFERROR(VLOOKUP(CONCATENATE(H32,I32,J32),'Task Priority (TP)'!$P:$Q,2,FALSE),"")</f>
        <v>M</v>
      </c>
      <c r="M32" s="9"/>
      <c r="N32" s="21"/>
      <c r="O32" s="21"/>
      <c r="P32" s="29"/>
      <c r="Q32" s="97">
        <f t="shared" si="2"/>
        <v>0</v>
      </c>
      <c r="R32" s="21" t="str">
        <f>IFERROR(VLOOKUP(CONCATENATE(N32,O32,P32),'Task Priority (TP)'!$P:$Q,2,FALSE),"")</f>
        <v/>
      </c>
      <c r="S32" s="211"/>
      <c r="T32" s="211"/>
      <c r="U32" s="211"/>
      <c r="V32" s="206"/>
      <c r="W32" s="213"/>
      <c r="X32" s="213"/>
      <c r="Y32" s="212"/>
    </row>
    <row r="33" spans="1:25" s="1" customFormat="1" ht="42.75">
      <c r="A33" s="3">
        <f t="shared" si="1"/>
        <v>51</v>
      </c>
      <c r="B33" s="3">
        <f>SUM(K33,0.000000001+COUNT($B$1:B32)*0.000000001)</f>
        <v>5.0000000240000002</v>
      </c>
      <c r="C33" s="90">
        <v>24</v>
      </c>
      <c r="D33" s="239" t="s">
        <v>214</v>
      </c>
      <c r="E33" s="239" t="s">
        <v>298</v>
      </c>
      <c r="F33" s="239" t="s">
        <v>305</v>
      </c>
      <c r="G33" s="2" t="s">
        <v>304</v>
      </c>
      <c r="H33" s="29">
        <v>5</v>
      </c>
      <c r="I33" s="21">
        <v>1</v>
      </c>
      <c r="J33" s="91">
        <v>1</v>
      </c>
      <c r="K33" s="23">
        <f t="shared" si="0"/>
        <v>5</v>
      </c>
      <c r="L33" s="23" t="str">
        <f>IFERROR(VLOOKUP(CONCATENATE(H33,I33,J33),'Task Priority (TP)'!$P:$Q,2,FALSE),"")</f>
        <v>L</v>
      </c>
      <c r="M33" s="9"/>
      <c r="N33" s="21"/>
      <c r="O33" s="21"/>
      <c r="P33" s="29"/>
      <c r="Q33" s="97">
        <f t="shared" si="2"/>
        <v>0</v>
      </c>
      <c r="R33" s="21" t="str">
        <f>IFERROR(VLOOKUP(CONCATENATE(N33,O33,P33),'Task Priority (TP)'!$P:$Q,2,FALSE),"")</f>
        <v/>
      </c>
      <c r="S33" s="211"/>
      <c r="T33" s="211"/>
      <c r="U33" s="211"/>
      <c r="V33" s="206"/>
      <c r="W33" s="213"/>
      <c r="X33" s="213"/>
      <c r="Y33" s="212"/>
    </row>
    <row r="34" spans="1:25" s="1" customFormat="1" ht="33" customHeight="1">
      <c r="A34" s="3">
        <f t="shared" si="1"/>
        <v>37</v>
      </c>
      <c r="B34" s="3">
        <f>SUM(K34,0.000000001+COUNT($B$1:B33)*0.000000001)</f>
        <v>30.000000024999999</v>
      </c>
      <c r="C34" s="90">
        <v>25</v>
      </c>
      <c r="D34" s="239" t="s">
        <v>219</v>
      </c>
      <c r="E34" s="239" t="s">
        <v>220</v>
      </c>
      <c r="F34" s="239" t="s">
        <v>222</v>
      </c>
      <c r="G34" s="2" t="s">
        <v>84</v>
      </c>
      <c r="H34" s="29">
        <v>3</v>
      </c>
      <c r="I34" s="21">
        <v>10</v>
      </c>
      <c r="J34" s="91">
        <v>1</v>
      </c>
      <c r="K34" s="23">
        <f t="shared" si="0"/>
        <v>30</v>
      </c>
      <c r="L34" s="23" t="str">
        <f>IFERROR(VLOOKUP(CONCATENATE(H34,I34,J34),'Task Priority (TP)'!$P:$Q,2,FALSE),"")</f>
        <v>H</v>
      </c>
      <c r="M34" s="9" t="s">
        <v>284</v>
      </c>
      <c r="N34" s="21">
        <v>3</v>
      </c>
      <c r="O34" s="21">
        <v>7</v>
      </c>
      <c r="P34" s="29">
        <v>1</v>
      </c>
      <c r="Q34" s="97">
        <f t="shared" si="2"/>
        <v>21</v>
      </c>
      <c r="R34" s="21" t="str">
        <f>IFERROR(VLOOKUP(CONCATENATE(N34,O34,P34),'Task Priority (TP)'!$P:$Q,2,FALSE),"")</f>
        <v>M</v>
      </c>
      <c r="S34" s="211"/>
      <c r="T34" s="211"/>
      <c r="U34" s="211"/>
      <c r="V34" s="206" t="s">
        <v>174</v>
      </c>
      <c r="W34" s="213"/>
      <c r="X34" s="213"/>
      <c r="Y34" s="212"/>
    </row>
    <row r="35" spans="1:25" s="1" customFormat="1" ht="42.75" customHeight="1">
      <c r="A35" s="3">
        <f t="shared" si="1"/>
        <v>40</v>
      </c>
      <c r="B35" s="3">
        <f>SUM(K35,0.000000001+COUNT($B$1:B34)*0.000000001)</f>
        <v>21.000000025999999</v>
      </c>
      <c r="C35" s="90">
        <v>26</v>
      </c>
      <c r="D35" s="239" t="s">
        <v>219</v>
      </c>
      <c r="E35" s="239" t="s">
        <v>220</v>
      </c>
      <c r="F35" s="239" t="s">
        <v>223</v>
      </c>
      <c r="G35" s="2" t="s">
        <v>303</v>
      </c>
      <c r="H35" s="29">
        <v>3</v>
      </c>
      <c r="I35" s="21">
        <v>7</v>
      </c>
      <c r="J35" s="91">
        <v>1</v>
      </c>
      <c r="K35" s="23">
        <f t="shared" si="0"/>
        <v>21</v>
      </c>
      <c r="L35" s="23" t="str">
        <f>IFERROR(VLOOKUP(CONCATENATE(H35,I35,J35),'Task Priority (TP)'!$P:$Q,2,FALSE),"")</f>
        <v>M</v>
      </c>
      <c r="M35" s="9" t="s">
        <v>328</v>
      </c>
      <c r="N35" s="21">
        <v>3</v>
      </c>
      <c r="O35" s="21">
        <v>5</v>
      </c>
      <c r="P35" s="29">
        <v>1</v>
      </c>
      <c r="Q35" s="97">
        <f t="shared" si="2"/>
        <v>15</v>
      </c>
      <c r="R35" s="21" t="str">
        <f>IFERROR(VLOOKUP(CONCATENATE(N35,O35,P35),'Task Priority (TP)'!$P:$Q,2,FALSE),"")</f>
        <v>L</v>
      </c>
      <c r="S35" s="211"/>
      <c r="T35" s="211"/>
      <c r="U35" s="211"/>
      <c r="V35" s="206" t="s">
        <v>173</v>
      </c>
      <c r="W35" s="213"/>
      <c r="X35" s="213"/>
      <c r="Y35" s="212"/>
    </row>
    <row r="36" spans="1:25" s="1" customFormat="1" ht="42.75" customHeight="1">
      <c r="A36" s="3">
        <f t="shared" si="1"/>
        <v>27</v>
      </c>
      <c r="B36" s="3">
        <f>SUM(K36,0.000000001+COUNT($B$1:B35)*0.000000001)</f>
        <v>63.000000026999999</v>
      </c>
      <c r="C36" s="90">
        <v>27</v>
      </c>
      <c r="D36" s="239" t="s">
        <v>219</v>
      </c>
      <c r="E36" s="239" t="s">
        <v>221</v>
      </c>
      <c r="F36" s="239" t="s">
        <v>232</v>
      </c>
      <c r="G36" s="2" t="s">
        <v>295</v>
      </c>
      <c r="H36" s="29">
        <v>3</v>
      </c>
      <c r="I36" s="21">
        <v>7</v>
      </c>
      <c r="J36" s="91">
        <v>3</v>
      </c>
      <c r="K36" s="23">
        <f t="shared" si="0"/>
        <v>63</v>
      </c>
      <c r="L36" s="23" t="str">
        <f>IFERROR(VLOOKUP(CONCATENATE(H36,I36,J36),'Task Priority (TP)'!$P:$Q,2,FALSE),"")</f>
        <v>M</v>
      </c>
      <c r="M36" s="9" t="s">
        <v>328</v>
      </c>
      <c r="N36" s="21">
        <v>3</v>
      </c>
      <c r="O36" s="21">
        <v>5</v>
      </c>
      <c r="P36" s="29">
        <v>3</v>
      </c>
      <c r="Q36" s="97">
        <f t="shared" si="2"/>
        <v>45</v>
      </c>
      <c r="R36" s="21" t="str">
        <f>IFERROR(VLOOKUP(CONCATENATE(N36,O36,P36),'Task Priority (TP)'!$P:$Q,2,FALSE),"")</f>
        <v>L</v>
      </c>
      <c r="S36" s="211"/>
      <c r="T36" s="211"/>
      <c r="U36" s="211"/>
      <c r="V36" s="206" t="s">
        <v>173</v>
      </c>
      <c r="W36" s="213"/>
      <c r="X36" s="213"/>
      <c r="Y36" s="212"/>
    </row>
    <row r="37" spans="1:25" s="1" customFormat="1" ht="42.75">
      <c r="A37" s="3">
        <f t="shared" si="1"/>
        <v>17</v>
      </c>
      <c r="B37" s="3">
        <f>SUM(K37,0.000000001+COUNT($B$1:B36)*0.000000001)</f>
        <v>90.000000028000002</v>
      </c>
      <c r="C37" s="90">
        <v>28</v>
      </c>
      <c r="D37" s="239" t="s">
        <v>219</v>
      </c>
      <c r="E37" s="239" t="s">
        <v>221</v>
      </c>
      <c r="F37" s="239" t="s">
        <v>233</v>
      </c>
      <c r="G37" s="2" t="s">
        <v>295</v>
      </c>
      <c r="H37" s="29">
        <v>3</v>
      </c>
      <c r="I37" s="21">
        <v>10</v>
      </c>
      <c r="J37" s="91">
        <v>3</v>
      </c>
      <c r="K37" s="23">
        <f t="shared" si="0"/>
        <v>90</v>
      </c>
      <c r="L37" s="23" t="str">
        <f>IFERROR(VLOOKUP(CONCATENATE(H37,I37,J37),'Task Priority (TP)'!$P:$Q,2,FALSE),"")</f>
        <v>H</v>
      </c>
      <c r="M37" s="9" t="s">
        <v>285</v>
      </c>
      <c r="N37" s="21">
        <v>3</v>
      </c>
      <c r="O37" s="21">
        <v>5</v>
      </c>
      <c r="P37" s="29">
        <v>3</v>
      </c>
      <c r="Q37" s="97">
        <f t="shared" si="2"/>
        <v>45</v>
      </c>
      <c r="R37" s="21" t="str">
        <f>IFERROR(VLOOKUP(CONCATENATE(N37,O37,P37),'Task Priority (TP)'!$P:$Q,2,FALSE),"")</f>
        <v>L</v>
      </c>
      <c r="S37" s="211"/>
      <c r="T37" s="211"/>
      <c r="U37" s="211"/>
      <c r="V37" s="206" t="s">
        <v>173</v>
      </c>
      <c r="W37" s="213"/>
      <c r="X37" s="213"/>
      <c r="Y37" s="212"/>
    </row>
    <row r="38" spans="1:25" s="1" customFormat="1" ht="33" customHeight="1">
      <c r="A38" s="3">
        <f t="shared" si="1"/>
        <v>12</v>
      </c>
      <c r="B38" s="3">
        <f>SUM(K38,0.000000001+COUNT($B$1:B37)*0.000000001)</f>
        <v>147.00000002900001</v>
      </c>
      <c r="C38" s="90">
        <v>29</v>
      </c>
      <c r="D38" s="239" t="s">
        <v>227</v>
      </c>
      <c r="E38" s="243" t="s">
        <v>234</v>
      </c>
      <c r="F38" s="239" t="s">
        <v>235</v>
      </c>
      <c r="G38" s="2" t="s">
        <v>308</v>
      </c>
      <c r="H38" s="29">
        <v>7</v>
      </c>
      <c r="I38" s="21">
        <v>7</v>
      </c>
      <c r="J38" s="91">
        <v>3</v>
      </c>
      <c r="K38" s="23">
        <f t="shared" si="0"/>
        <v>147</v>
      </c>
      <c r="L38" s="23" t="str">
        <f>IFERROR(VLOOKUP(CONCATENATE(H38,I38,J38),'Task Priority (TP)'!$P:$Q,2,FALSE),"")</f>
        <v>M</v>
      </c>
      <c r="M38" s="9" t="s">
        <v>331</v>
      </c>
      <c r="N38" s="21">
        <v>7</v>
      </c>
      <c r="O38" s="21">
        <v>3</v>
      </c>
      <c r="P38" s="29">
        <v>3</v>
      </c>
      <c r="Q38" s="97">
        <f t="shared" si="2"/>
        <v>63</v>
      </c>
      <c r="R38" s="21" t="str">
        <f>IFERROR(VLOOKUP(CONCATENATE(N38,O38,P38),'Task Priority (TP)'!$P:$Q,2,FALSE),"")</f>
        <v>L</v>
      </c>
      <c r="S38" s="211"/>
      <c r="T38" s="211"/>
      <c r="U38" s="211"/>
      <c r="V38" s="206" t="s">
        <v>173</v>
      </c>
      <c r="W38" s="213"/>
      <c r="X38" s="213"/>
      <c r="Y38" s="212"/>
    </row>
    <row r="39" spans="1:25" s="1" customFormat="1" ht="42" customHeight="1">
      <c r="A39" s="3">
        <f t="shared" si="1"/>
        <v>11</v>
      </c>
      <c r="B39" s="3">
        <f>SUM(K39,0.000000001+COUNT($B$1:B38)*0.000000001)</f>
        <v>147.00000003</v>
      </c>
      <c r="C39" s="90">
        <v>30</v>
      </c>
      <c r="D39" s="239" t="s">
        <v>227</v>
      </c>
      <c r="E39" s="243" t="s">
        <v>234</v>
      </c>
      <c r="F39" s="239" t="s">
        <v>236</v>
      </c>
      <c r="G39" s="2" t="s">
        <v>309</v>
      </c>
      <c r="H39" s="29">
        <v>7</v>
      </c>
      <c r="I39" s="21">
        <v>7</v>
      </c>
      <c r="J39" s="91">
        <v>3</v>
      </c>
      <c r="K39" s="23">
        <f t="shared" si="0"/>
        <v>147</v>
      </c>
      <c r="L39" s="23" t="str">
        <f>IFERROR(VLOOKUP(CONCATENATE(H39,I39,J39),'Task Priority (TP)'!$P:$Q,2,FALSE),"")</f>
        <v>M</v>
      </c>
      <c r="M39" s="9" t="s">
        <v>328</v>
      </c>
      <c r="N39" s="21">
        <v>7</v>
      </c>
      <c r="O39" s="21">
        <v>5</v>
      </c>
      <c r="P39" s="29">
        <v>3</v>
      </c>
      <c r="Q39" s="97">
        <f t="shared" si="2"/>
        <v>105</v>
      </c>
      <c r="R39" s="21" t="str">
        <f>IFERROR(VLOOKUP(CONCATENATE(N39,O39,P39),'Task Priority (TP)'!$P:$Q,2,FALSE),"")</f>
        <v>M</v>
      </c>
      <c r="S39" s="211"/>
      <c r="T39" s="211"/>
      <c r="U39" s="211"/>
      <c r="V39" s="206" t="s">
        <v>173</v>
      </c>
      <c r="W39" s="213"/>
      <c r="X39" s="213"/>
      <c r="Y39" s="212"/>
    </row>
    <row r="40" spans="1:25" s="1" customFormat="1" ht="43.5" customHeight="1">
      <c r="A40" s="3">
        <f t="shared" si="1"/>
        <v>26</v>
      </c>
      <c r="B40" s="3">
        <f>SUM(K40,0.000000001+COUNT($B$1:B39)*0.000000001)</f>
        <v>63.000000030999999</v>
      </c>
      <c r="C40" s="90">
        <v>31</v>
      </c>
      <c r="D40" s="239" t="s">
        <v>227</v>
      </c>
      <c r="E40" s="239" t="s">
        <v>226</v>
      </c>
      <c r="F40" s="239" t="s">
        <v>237</v>
      </c>
      <c r="G40" s="2" t="s">
        <v>84</v>
      </c>
      <c r="H40" s="29">
        <v>7</v>
      </c>
      <c r="I40" s="21">
        <v>3</v>
      </c>
      <c r="J40" s="91">
        <v>3</v>
      </c>
      <c r="K40" s="23">
        <f t="shared" si="0"/>
        <v>63</v>
      </c>
      <c r="L40" s="23" t="str">
        <f>IFERROR(VLOOKUP(CONCATENATE(H40,I40,J40),'Task Priority (TP)'!$P:$Q,2,FALSE),"")</f>
        <v>L</v>
      </c>
      <c r="M40" s="9"/>
      <c r="N40" s="21"/>
      <c r="O40" s="21"/>
      <c r="P40" s="29"/>
      <c r="Q40" s="97">
        <f t="shared" si="2"/>
        <v>0</v>
      </c>
      <c r="R40" s="21" t="str">
        <f>IFERROR(VLOOKUP(CONCATENATE(N40,O40,P40),'Task Priority (TP)'!$P:$Q,2,FALSE),"")</f>
        <v/>
      </c>
      <c r="S40" s="211"/>
      <c r="T40" s="211"/>
      <c r="U40" s="211"/>
      <c r="V40" s="206"/>
      <c r="W40" s="213"/>
      <c r="X40" s="213"/>
      <c r="Y40" s="212"/>
    </row>
    <row r="41" spans="1:25" s="1" customFormat="1" ht="33" customHeight="1">
      <c r="A41" s="3">
        <f t="shared" si="1"/>
        <v>25</v>
      </c>
      <c r="B41" s="3">
        <f>SUM(K41,0.000000001+COUNT($B$1:B40)*0.000000001)</f>
        <v>63.000000032000003</v>
      </c>
      <c r="C41" s="90">
        <v>32</v>
      </c>
      <c r="D41" s="239" t="s">
        <v>227</v>
      </c>
      <c r="E41" s="239" t="s">
        <v>226</v>
      </c>
      <c r="F41" s="239" t="s">
        <v>238</v>
      </c>
      <c r="G41" s="2" t="s">
        <v>84</v>
      </c>
      <c r="H41" s="29">
        <v>7</v>
      </c>
      <c r="I41" s="21">
        <v>3</v>
      </c>
      <c r="J41" s="91">
        <v>3</v>
      </c>
      <c r="K41" s="23">
        <f t="shared" si="0"/>
        <v>63</v>
      </c>
      <c r="L41" s="23" t="str">
        <f>IFERROR(VLOOKUP(CONCATENATE(H41,I41,J41),'Task Priority (TP)'!$P:$Q,2,FALSE),"")</f>
        <v>L</v>
      </c>
      <c r="M41" s="9"/>
      <c r="N41" s="21"/>
      <c r="O41" s="21"/>
      <c r="P41" s="29"/>
      <c r="Q41" s="97">
        <f t="shared" si="2"/>
        <v>0</v>
      </c>
      <c r="R41" s="21" t="str">
        <f>IFERROR(VLOOKUP(CONCATENATE(N41,O41,P41),'Task Priority (TP)'!$P:$Q,2,FALSE),"")</f>
        <v/>
      </c>
      <c r="S41" s="211"/>
      <c r="T41" s="211"/>
      <c r="U41" s="211"/>
      <c r="V41" s="206"/>
      <c r="W41" s="213"/>
      <c r="X41" s="213"/>
      <c r="Y41" s="212"/>
    </row>
    <row r="42" spans="1:25" s="1" customFormat="1" ht="33" customHeight="1">
      <c r="A42" s="3">
        <f t="shared" si="1"/>
        <v>29</v>
      </c>
      <c r="B42" s="3">
        <f>SUM(K42,0.000000001+COUNT($B$1:B41)*0.000000001)</f>
        <v>50.000000032999999</v>
      </c>
      <c r="C42" s="90">
        <v>33</v>
      </c>
      <c r="D42" s="239" t="s">
        <v>228</v>
      </c>
      <c r="E42" s="239" t="s">
        <v>239</v>
      </c>
      <c r="F42" s="239" t="s">
        <v>240</v>
      </c>
      <c r="G42" s="2" t="s">
        <v>310</v>
      </c>
      <c r="H42" s="29">
        <v>10</v>
      </c>
      <c r="I42" s="21">
        <v>5</v>
      </c>
      <c r="J42" s="91">
        <v>1</v>
      </c>
      <c r="K42" s="23">
        <f t="shared" si="0"/>
        <v>50</v>
      </c>
      <c r="L42" s="23" t="str">
        <f>IFERROR(VLOOKUP(CONCATENATE(H42,I42,J42),'Task Priority (TP)'!$P:$Q,2,FALSE),"")</f>
        <v>M</v>
      </c>
      <c r="M42" s="9"/>
      <c r="N42" s="21"/>
      <c r="O42" s="21"/>
      <c r="P42" s="29"/>
      <c r="Q42" s="97">
        <f t="shared" si="2"/>
        <v>0</v>
      </c>
      <c r="R42" s="21" t="str">
        <f>IFERROR(VLOOKUP(CONCATENATE(N42,O42,P42),'Task Priority (TP)'!$P:$Q,2,FALSE),"")</f>
        <v/>
      </c>
      <c r="S42" s="211"/>
      <c r="T42" s="211"/>
      <c r="U42" s="211"/>
      <c r="V42" s="206"/>
      <c r="W42" s="213"/>
      <c r="X42" s="213"/>
      <c r="Y42" s="212"/>
    </row>
    <row r="43" spans="1:25" s="1" customFormat="1" ht="43.5" customHeight="1">
      <c r="A43" s="3">
        <f t="shared" si="1"/>
        <v>5</v>
      </c>
      <c r="B43" s="3">
        <f>SUM(K43,0.000000001+COUNT($B$1:B42)*0.000000001)</f>
        <v>350.00000003399998</v>
      </c>
      <c r="C43" s="90">
        <v>34</v>
      </c>
      <c r="D43" s="239" t="s">
        <v>228</v>
      </c>
      <c r="E43" s="239" t="s">
        <v>239</v>
      </c>
      <c r="F43" s="239" t="s">
        <v>241</v>
      </c>
      <c r="G43" s="2" t="s">
        <v>311</v>
      </c>
      <c r="H43" s="29">
        <v>10</v>
      </c>
      <c r="I43" s="21">
        <v>7</v>
      </c>
      <c r="J43" s="91">
        <v>5</v>
      </c>
      <c r="K43" s="23">
        <f t="shared" si="0"/>
        <v>350</v>
      </c>
      <c r="L43" s="23" t="str">
        <f>IFERROR(VLOOKUP(CONCATENATE(H43,I43,J43),'Task Priority (TP)'!$P:$Q,2,FALSE),"")</f>
        <v>H</v>
      </c>
      <c r="M43" s="9" t="s">
        <v>286</v>
      </c>
      <c r="N43" s="21">
        <v>10</v>
      </c>
      <c r="O43" s="21">
        <v>3</v>
      </c>
      <c r="P43" s="29">
        <v>3</v>
      </c>
      <c r="Q43" s="97">
        <f t="shared" si="2"/>
        <v>90</v>
      </c>
      <c r="R43" s="21" t="str">
        <f>IFERROR(VLOOKUP(CONCATENATE(N43,O43,P43),'Task Priority (TP)'!$P:$Q,2,FALSE),"")</f>
        <v>L</v>
      </c>
      <c r="S43" s="211"/>
      <c r="T43" s="211"/>
      <c r="U43" s="211"/>
      <c r="V43" s="206" t="s">
        <v>173</v>
      </c>
      <c r="W43" s="213"/>
      <c r="X43" s="213"/>
      <c r="Y43" s="212"/>
    </row>
    <row r="44" spans="1:25" s="1" customFormat="1" ht="33" customHeight="1">
      <c r="A44" s="3">
        <f t="shared" si="1"/>
        <v>36</v>
      </c>
      <c r="B44" s="3">
        <f>SUM(K44,0.000000001+COUNT($B$1:B43)*0.000000001)</f>
        <v>30.000000034999999</v>
      </c>
      <c r="C44" s="90">
        <v>35</v>
      </c>
      <c r="D44" s="239" t="s">
        <v>228</v>
      </c>
      <c r="E44" s="239" t="s">
        <v>267</v>
      </c>
      <c r="F44" s="239" t="s">
        <v>268</v>
      </c>
      <c r="G44" s="2" t="s">
        <v>84</v>
      </c>
      <c r="H44" s="29">
        <v>10</v>
      </c>
      <c r="I44" s="21">
        <v>3</v>
      </c>
      <c r="J44" s="91">
        <v>1</v>
      </c>
      <c r="K44" s="23">
        <f t="shared" ref="K44:K75" si="3">H44*I44*J44</f>
        <v>30</v>
      </c>
      <c r="L44" s="23" t="str">
        <f>IFERROR(VLOOKUP(CONCATENATE(H44,I44,J44),'Task Priority (TP)'!$P:$Q,2,FALSE),"")</f>
        <v>L</v>
      </c>
      <c r="M44" s="9"/>
      <c r="N44" s="21"/>
      <c r="O44" s="21"/>
      <c r="P44" s="29"/>
      <c r="Q44" s="97">
        <f t="shared" si="2"/>
        <v>0</v>
      </c>
      <c r="R44" s="21" t="str">
        <f>IFERROR(VLOOKUP(CONCATENATE(N44,O44,P44),'Task Priority (TP)'!$P:$Q,2,FALSE),"")</f>
        <v/>
      </c>
      <c r="S44" s="211"/>
      <c r="T44" s="211"/>
      <c r="U44" s="211"/>
      <c r="V44" s="206"/>
      <c r="W44" s="213"/>
      <c r="X44" s="213"/>
      <c r="Y44" s="212"/>
    </row>
    <row r="45" spans="1:25" s="1" customFormat="1" ht="33" customHeight="1">
      <c r="A45" s="3">
        <f t="shared" si="1"/>
        <v>35</v>
      </c>
      <c r="B45" s="3">
        <f>SUM(K45,0.000000001+COUNT($B$1:B44)*0.000000001)</f>
        <v>30.000000035999999</v>
      </c>
      <c r="C45" s="90">
        <v>36</v>
      </c>
      <c r="D45" s="239" t="s">
        <v>228</v>
      </c>
      <c r="E45" s="239" t="s">
        <v>267</v>
      </c>
      <c r="F45" s="239" t="s">
        <v>269</v>
      </c>
      <c r="G45" s="2" t="s">
        <v>84</v>
      </c>
      <c r="H45" s="29">
        <v>10</v>
      </c>
      <c r="I45" s="21">
        <v>3</v>
      </c>
      <c r="J45" s="91">
        <v>1</v>
      </c>
      <c r="K45" s="23">
        <f t="shared" si="3"/>
        <v>30</v>
      </c>
      <c r="L45" s="23" t="str">
        <f>IFERROR(VLOOKUP(CONCATENATE(H45,I45,J45),'Task Priority (TP)'!$P:$Q,2,FALSE),"")</f>
        <v>L</v>
      </c>
      <c r="M45" s="9"/>
      <c r="N45" s="21"/>
      <c r="O45" s="21"/>
      <c r="P45" s="29"/>
      <c r="Q45" s="97">
        <f t="shared" si="2"/>
        <v>0</v>
      </c>
      <c r="R45" s="21" t="str">
        <f>IFERROR(VLOOKUP(CONCATENATE(N45,O45,P45),'Task Priority (TP)'!$P:$Q,2,FALSE),"")</f>
        <v/>
      </c>
      <c r="S45" s="211"/>
      <c r="T45" s="211"/>
      <c r="U45" s="211"/>
      <c r="V45" s="206"/>
      <c r="W45" s="213"/>
      <c r="X45" s="213"/>
      <c r="Y45" s="212"/>
    </row>
    <row r="46" spans="1:25" s="1" customFormat="1" ht="33" customHeight="1">
      <c r="A46" s="3">
        <f t="shared" si="1"/>
        <v>16</v>
      </c>
      <c r="B46" s="3">
        <f>SUM(K46,0.000000001+COUNT($B$1:B45)*0.000000001)</f>
        <v>105.00000003700001</v>
      </c>
      <c r="C46" s="90">
        <v>37</v>
      </c>
      <c r="D46" s="239" t="s">
        <v>242</v>
      </c>
      <c r="E46" s="239" t="s">
        <v>243</v>
      </c>
      <c r="F46" s="239" t="s">
        <v>246</v>
      </c>
      <c r="G46" s="2" t="s">
        <v>84</v>
      </c>
      <c r="H46" s="29">
        <v>7</v>
      </c>
      <c r="I46" s="21">
        <v>5</v>
      </c>
      <c r="J46" s="91">
        <v>3</v>
      </c>
      <c r="K46" s="23">
        <f t="shared" si="3"/>
        <v>105</v>
      </c>
      <c r="L46" s="23" t="str">
        <f>IFERROR(VLOOKUP(CONCATENATE(H46,I46,J46),'Task Priority (TP)'!$P:$Q,2,FALSE),"")</f>
        <v>M</v>
      </c>
      <c r="M46" s="9" t="s">
        <v>332</v>
      </c>
      <c r="N46" s="21">
        <v>7</v>
      </c>
      <c r="O46" s="21">
        <v>3</v>
      </c>
      <c r="P46" s="29">
        <v>3</v>
      </c>
      <c r="Q46" s="97">
        <f t="shared" si="2"/>
        <v>63</v>
      </c>
      <c r="R46" s="21" t="str">
        <f>IFERROR(VLOOKUP(CONCATENATE(N46,O46,P46),'Task Priority (TP)'!$P:$Q,2,FALSE),"")</f>
        <v>L</v>
      </c>
      <c r="S46" s="211"/>
      <c r="T46" s="211"/>
      <c r="U46" s="211"/>
      <c r="V46" s="206" t="s">
        <v>173</v>
      </c>
      <c r="W46" s="213"/>
      <c r="X46" s="213"/>
      <c r="Y46" s="212"/>
    </row>
    <row r="47" spans="1:25" s="1" customFormat="1" ht="42.75">
      <c r="A47" s="3">
        <f t="shared" si="1"/>
        <v>24</v>
      </c>
      <c r="B47" s="3">
        <f>SUM(K47,0.000000001+COUNT($B$1:B46)*0.000000001)</f>
        <v>63.000000038000003</v>
      </c>
      <c r="C47" s="90">
        <v>38</v>
      </c>
      <c r="D47" s="239" t="s">
        <v>242</v>
      </c>
      <c r="E47" s="239" t="s">
        <v>243</v>
      </c>
      <c r="F47" s="239" t="s">
        <v>245</v>
      </c>
      <c r="G47" s="2" t="s">
        <v>312</v>
      </c>
      <c r="H47" s="29">
        <v>7</v>
      </c>
      <c r="I47" s="21">
        <v>3</v>
      </c>
      <c r="J47" s="91">
        <v>3</v>
      </c>
      <c r="K47" s="23">
        <f t="shared" si="3"/>
        <v>63</v>
      </c>
      <c r="L47" s="23" t="str">
        <f>IFERROR(VLOOKUP(CONCATENATE(H47,I47,J47),'Task Priority (TP)'!$P:$Q,2,FALSE),"")</f>
        <v>L</v>
      </c>
      <c r="M47" s="9"/>
      <c r="N47" s="21"/>
      <c r="O47" s="21"/>
      <c r="P47" s="29"/>
      <c r="Q47" s="97">
        <f t="shared" si="2"/>
        <v>0</v>
      </c>
      <c r="R47" s="21" t="str">
        <f>IFERROR(VLOOKUP(CONCATENATE(N47,O47,P47),'Task Priority (TP)'!$P:$Q,2,FALSE),"")</f>
        <v/>
      </c>
      <c r="S47" s="211"/>
      <c r="T47" s="211"/>
      <c r="U47" s="211"/>
      <c r="V47" s="206"/>
      <c r="W47" s="213"/>
      <c r="X47" s="213"/>
      <c r="Y47" s="212"/>
    </row>
    <row r="48" spans="1:25" s="1" customFormat="1" ht="42.75">
      <c r="A48" s="3">
        <f t="shared" si="1"/>
        <v>15</v>
      </c>
      <c r="B48" s="3">
        <f>SUM(K48,0.000000001+COUNT($B$1:B47)*0.000000001)</f>
        <v>105.000000039</v>
      </c>
      <c r="C48" s="90">
        <v>39</v>
      </c>
      <c r="D48" s="239" t="s">
        <v>242</v>
      </c>
      <c r="E48" s="239" t="s">
        <v>229</v>
      </c>
      <c r="F48" s="239" t="s">
        <v>244</v>
      </c>
      <c r="G48" s="2" t="s">
        <v>313</v>
      </c>
      <c r="H48" s="29">
        <v>7</v>
      </c>
      <c r="I48" s="21">
        <v>5</v>
      </c>
      <c r="J48" s="91">
        <v>3</v>
      </c>
      <c r="K48" s="23">
        <f t="shared" si="3"/>
        <v>105</v>
      </c>
      <c r="L48" s="23" t="str">
        <f>IFERROR(VLOOKUP(CONCATENATE(H48,I48,J48),'Task Priority (TP)'!$P:$Q,2,FALSE),"")</f>
        <v>M</v>
      </c>
      <c r="M48" s="9"/>
      <c r="N48" s="21"/>
      <c r="O48" s="21"/>
      <c r="P48" s="29"/>
      <c r="Q48" s="97">
        <f t="shared" si="2"/>
        <v>0</v>
      </c>
      <c r="R48" s="21" t="str">
        <f>IFERROR(VLOOKUP(CONCATENATE(N48,O48,P48),'Task Priority (TP)'!$P:$Q,2,FALSE),"")</f>
        <v/>
      </c>
      <c r="S48" s="211"/>
      <c r="T48" s="211"/>
      <c r="U48" s="211"/>
      <c r="V48" s="206"/>
      <c r="W48" s="213"/>
      <c r="X48" s="213"/>
      <c r="Y48" s="212"/>
    </row>
    <row r="49" spans="1:25" s="1" customFormat="1" ht="42.75">
      <c r="A49" s="3">
        <f t="shared" si="1"/>
        <v>23</v>
      </c>
      <c r="B49" s="3">
        <f>SUM(K49,0.000000001+COUNT($B$1:B48)*0.000000001)</f>
        <v>63.000000040000003</v>
      </c>
      <c r="C49" s="90">
        <v>40</v>
      </c>
      <c r="D49" s="239" t="s">
        <v>242</v>
      </c>
      <c r="E49" s="239" t="s">
        <v>247</v>
      </c>
      <c r="F49" s="239" t="s">
        <v>248</v>
      </c>
      <c r="G49" s="2" t="s">
        <v>314</v>
      </c>
      <c r="H49" s="29">
        <v>7</v>
      </c>
      <c r="I49" s="21">
        <v>3</v>
      </c>
      <c r="J49" s="91">
        <v>3</v>
      </c>
      <c r="K49" s="23">
        <f t="shared" si="3"/>
        <v>63</v>
      </c>
      <c r="L49" s="23" t="str">
        <f>IFERROR(VLOOKUP(CONCATENATE(H49,I49,J49),'Task Priority (TP)'!$P:$Q,2,FALSE),"")</f>
        <v>L</v>
      </c>
      <c r="M49" s="9"/>
      <c r="N49" s="21"/>
      <c r="O49" s="21"/>
      <c r="P49" s="29"/>
      <c r="Q49" s="97">
        <f t="shared" si="2"/>
        <v>0</v>
      </c>
      <c r="R49" s="21" t="str">
        <f>IFERROR(VLOOKUP(CONCATENATE(N49,O49,P49),'Task Priority (TP)'!$P:$Q,2,FALSE),"")</f>
        <v/>
      </c>
      <c r="S49" s="211"/>
      <c r="T49" s="211"/>
      <c r="U49" s="211"/>
      <c r="V49" s="206"/>
      <c r="W49" s="213"/>
      <c r="X49" s="213"/>
      <c r="Y49" s="212"/>
    </row>
    <row r="50" spans="1:25" s="1" customFormat="1" ht="74.25" customHeight="1">
      <c r="A50" s="3">
        <f t="shared" si="1"/>
        <v>31</v>
      </c>
      <c r="B50" s="3">
        <f>SUM(K50,0.000000001+COUNT($B$1:B49)*0.000000001)</f>
        <v>45.000000041</v>
      </c>
      <c r="C50" s="90">
        <v>41</v>
      </c>
      <c r="D50" s="239" t="s">
        <v>230</v>
      </c>
      <c r="E50" s="239" t="s">
        <v>249</v>
      </c>
      <c r="F50" s="239" t="s">
        <v>265</v>
      </c>
      <c r="G50" s="2" t="s">
        <v>312</v>
      </c>
      <c r="H50" s="29">
        <v>5</v>
      </c>
      <c r="I50" s="21">
        <v>3</v>
      </c>
      <c r="J50" s="91">
        <v>3</v>
      </c>
      <c r="K50" s="23">
        <f t="shared" si="3"/>
        <v>45</v>
      </c>
      <c r="L50" s="23" t="str">
        <f>IFERROR(VLOOKUP(CONCATENATE(H50,I50,J50),'Task Priority (TP)'!$P:$Q,2,FALSE),"")</f>
        <v>L</v>
      </c>
      <c r="M50" s="9"/>
      <c r="N50" s="21"/>
      <c r="O50" s="21"/>
      <c r="P50" s="29"/>
      <c r="Q50" s="97">
        <f t="shared" si="2"/>
        <v>0</v>
      </c>
      <c r="R50" s="21" t="str">
        <f>IFERROR(VLOOKUP(CONCATENATE(N50,O50,P50),'Task Priority (TP)'!$P:$Q,2,FALSE),"")</f>
        <v/>
      </c>
      <c r="S50" s="211"/>
      <c r="T50" s="211"/>
      <c r="U50" s="211"/>
      <c r="V50" s="206"/>
      <c r="W50" s="213"/>
      <c r="X50" s="213"/>
      <c r="Y50" s="212"/>
    </row>
    <row r="51" spans="1:25" s="1" customFormat="1" ht="73.5" customHeight="1">
      <c r="A51" s="3">
        <f t="shared" si="1"/>
        <v>38</v>
      </c>
      <c r="B51" s="3">
        <f>SUM(K51,0.000000001+COUNT($B$1:B50)*0.000000001)</f>
        <v>25.000000042</v>
      </c>
      <c r="C51" s="90">
        <v>42</v>
      </c>
      <c r="D51" s="239" t="s">
        <v>230</v>
      </c>
      <c r="E51" s="239" t="s">
        <v>249</v>
      </c>
      <c r="F51" s="239" t="s">
        <v>266</v>
      </c>
      <c r="G51" s="2" t="s">
        <v>315</v>
      </c>
      <c r="H51" s="29">
        <v>5</v>
      </c>
      <c r="I51" s="21">
        <v>1</v>
      </c>
      <c r="J51" s="91">
        <v>5</v>
      </c>
      <c r="K51" s="23">
        <f t="shared" si="3"/>
        <v>25</v>
      </c>
      <c r="L51" s="23" t="str">
        <f>IFERROR(VLOOKUP(CONCATENATE(H51,I51,J51),'Task Priority (TP)'!$P:$Q,2,FALSE),"")</f>
        <v>M</v>
      </c>
      <c r="M51" s="9" t="s">
        <v>333</v>
      </c>
      <c r="N51" s="21">
        <v>5</v>
      </c>
      <c r="O51" s="21">
        <v>1</v>
      </c>
      <c r="P51" s="29">
        <v>5</v>
      </c>
      <c r="Q51" s="97">
        <f t="shared" si="2"/>
        <v>25</v>
      </c>
      <c r="R51" s="21" t="str">
        <f>IFERROR(VLOOKUP(CONCATENATE(N51,O51,P51),'Task Priority (TP)'!$P:$Q,2,FALSE),"")</f>
        <v>M</v>
      </c>
      <c r="S51" s="211"/>
      <c r="T51" s="211"/>
      <c r="U51" s="211"/>
      <c r="V51" s="206" t="s">
        <v>174</v>
      </c>
      <c r="W51" s="213"/>
      <c r="X51" s="213"/>
      <c r="Y51" s="212"/>
    </row>
    <row r="52" spans="1:25" ht="72" customHeight="1">
      <c r="A52" s="3">
        <f t="shared" si="1"/>
        <v>30</v>
      </c>
      <c r="B52" s="3">
        <f>SUM(K52,0.000000001+COUNT($B$1:B51)*0.000000001)</f>
        <v>45.000000043</v>
      </c>
      <c r="C52" s="90">
        <v>43</v>
      </c>
      <c r="D52" s="239" t="s">
        <v>230</v>
      </c>
      <c r="E52" s="239" t="s">
        <v>250</v>
      </c>
      <c r="F52" s="239" t="s">
        <v>251</v>
      </c>
      <c r="G52" s="2" t="s">
        <v>316</v>
      </c>
      <c r="H52" s="29">
        <v>5</v>
      </c>
      <c r="I52" s="21">
        <v>3</v>
      </c>
      <c r="J52" s="91">
        <v>3</v>
      </c>
      <c r="K52" s="23">
        <f t="shared" si="3"/>
        <v>45</v>
      </c>
      <c r="L52" s="23" t="str">
        <f>IFERROR(VLOOKUP(CONCATENATE(H52,I52,J52),'Task Priority (TP)'!$P:$Q,2,FALSE),"")</f>
        <v>L</v>
      </c>
      <c r="M52" s="9"/>
      <c r="N52" s="21"/>
      <c r="O52" s="21"/>
      <c r="P52" s="29"/>
      <c r="Q52" s="97">
        <f t="shared" si="2"/>
        <v>0</v>
      </c>
      <c r="R52" s="21" t="str">
        <f>IFERROR(VLOOKUP(CONCATENATE(N52,O52,P52),'Task Priority (TP)'!$P:$Q,2,FALSE),"")</f>
        <v/>
      </c>
      <c r="S52" s="211"/>
      <c r="T52" s="211"/>
      <c r="U52" s="211"/>
      <c r="V52" s="206"/>
      <c r="W52" s="213"/>
      <c r="X52" s="213"/>
      <c r="Y52" s="212"/>
    </row>
    <row r="53" spans="1:25" ht="71.25" customHeight="1">
      <c r="A53" s="3">
        <f t="shared" si="1"/>
        <v>18</v>
      </c>
      <c r="B53" s="3">
        <f>SUM(K53,0.000000001+COUNT($B$1:B52)*0.000000001)</f>
        <v>75.000000044000004</v>
      </c>
      <c r="C53" s="90">
        <v>44</v>
      </c>
      <c r="D53" s="239" t="s">
        <v>230</v>
      </c>
      <c r="E53" s="239" t="s">
        <v>250</v>
      </c>
      <c r="F53" s="239" t="s">
        <v>252</v>
      </c>
      <c r="G53" s="2" t="s">
        <v>317</v>
      </c>
      <c r="H53" s="29">
        <v>5</v>
      </c>
      <c r="I53" s="21">
        <v>3</v>
      </c>
      <c r="J53" s="91">
        <v>5</v>
      </c>
      <c r="K53" s="23">
        <f t="shared" si="3"/>
        <v>75</v>
      </c>
      <c r="L53" s="23" t="str">
        <f>IFERROR(VLOOKUP(CONCATENATE(H53,I53,J53),'Task Priority (TP)'!$P:$Q,2,FALSE),"")</f>
        <v>M</v>
      </c>
      <c r="M53" s="9" t="s">
        <v>328</v>
      </c>
      <c r="N53" s="21">
        <v>5</v>
      </c>
      <c r="O53" s="21">
        <v>3</v>
      </c>
      <c r="P53" s="29">
        <v>3</v>
      </c>
      <c r="Q53" s="97">
        <f t="shared" si="2"/>
        <v>45</v>
      </c>
      <c r="R53" s="21" t="str">
        <f>IFERROR(VLOOKUP(CONCATENATE(N53,O53,P53),'Task Priority (TP)'!$P:$Q,2,FALSE),"")</f>
        <v>L</v>
      </c>
      <c r="S53" s="211"/>
      <c r="T53" s="211"/>
      <c r="U53" s="211"/>
      <c r="V53" s="206" t="s">
        <v>173</v>
      </c>
      <c r="W53" s="213"/>
      <c r="X53" s="213"/>
      <c r="Y53" s="212"/>
    </row>
    <row r="54" spans="1:25" ht="42.75">
      <c r="A54" s="3">
        <f t="shared" si="1"/>
        <v>48</v>
      </c>
      <c r="B54" s="3">
        <f>SUM(K54,0.000000001+COUNT($B$1:B53)*0.000000001)</f>
        <v>7.0000000450000002</v>
      </c>
      <c r="C54" s="90">
        <v>45</v>
      </c>
      <c r="D54" s="239" t="s">
        <v>231</v>
      </c>
      <c r="E54" s="239" t="s">
        <v>253</v>
      </c>
      <c r="F54" s="239" t="s">
        <v>257</v>
      </c>
      <c r="G54" s="2" t="s">
        <v>318</v>
      </c>
      <c r="H54" s="29">
        <v>7</v>
      </c>
      <c r="I54" s="21">
        <v>1</v>
      </c>
      <c r="J54" s="91">
        <v>1</v>
      </c>
      <c r="K54" s="23">
        <f t="shared" si="3"/>
        <v>7</v>
      </c>
      <c r="L54" s="23" t="str">
        <f>IFERROR(VLOOKUP(CONCATENATE(H54,I54,J54),'Task Priority (TP)'!$P:$Q,2,FALSE),"")</f>
        <v>L</v>
      </c>
      <c r="M54" s="9"/>
      <c r="N54" s="21"/>
      <c r="O54" s="21"/>
      <c r="P54" s="29"/>
      <c r="Q54" s="97">
        <f t="shared" si="2"/>
        <v>0</v>
      </c>
      <c r="R54" s="21" t="str">
        <f>IFERROR(VLOOKUP(CONCATENATE(N54,O54,P54),'Task Priority (TP)'!$P:$Q,2,FALSE),"")</f>
        <v/>
      </c>
      <c r="S54" s="211"/>
      <c r="T54" s="211"/>
      <c r="U54" s="211"/>
      <c r="V54" s="206"/>
      <c r="W54" s="213"/>
      <c r="X54" s="213"/>
      <c r="Y54" s="212"/>
    </row>
    <row r="55" spans="1:25" ht="43.5" customHeight="1">
      <c r="A55" s="3">
        <f t="shared" si="1"/>
        <v>8</v>
      </c>
      <c r="B55" s="3">
        <f>SUM(K55,0.000000001+COUNT($B$1:B54)*0.000000001)</f>
        <v>175.000000046</v>
      </c>
      <c r="C55" s="90">
        <v>46</v>
      </c>
      <c r="D55" s="239" t="s">
        <v>231</v>
      </c>
      <c r="E55" s="239" t="s">
        <v>253</v>
      </c>
      <c r="F55" s="239" t="s">
        <v>258</v>
      </c>
      <c r="G55" s="2" t="s">
        <v>279</v>
      </c>
      <c r="H55" s="29">
        <v>7</v>
      </c>
      <c r="I55" s="21">
        <v>5</v>
      </c>
      <c r="J55" s="91">
        <v>5</v>
      </c>
      <c r="K55" s="23">
        <f t="shared" si="3"/>
        <v>175</v>
      </c>
      <c r="L55" s="23" t="str">
        <f>IFERROR(VLOOKUP(CONCATENATE(H55,I55,J55),'Task Priority (TP)'!$P:$Q,2,FALSE),"")</f>
        <v>H</v>
      </c>
      <c r="M55" s="9" t="s">
        <v>287</v>
      </c>
      <c r="N55" s="21">
        <v>7</v>
      </c>
      <c r="O55" s="21">
        <v>3</v>
      </c>
      <c r="P55" s="29">
        <v>3</v>
      </c>
      <c r="Q55" s="97">
        <f t="shared" si="2"/>
        <v>63</v>
      </c>
      <c r="R55" s="21" t="str">
        <f>IFERROR(VLOOKUP(CONCATENATE(N55,O55,P55),'Task Priority (TP)'!$P:$Q,2,FALSE),"")</f>
        <v>L</v>
      </c>
      <c r="S55" s="211"/>
      <c r="T55" s="211"/>
      <c r="U55" s="211"/>
      <c r="V55" s="206" t="s">
        <v>173</v>
      </c>
      <c r="W55" s="213"/>
      <c r="X55" s="213"/>
      <c r="Y55" s="212"/>
    </row>
    <row r="56" spans="1:25" ht="33" customHeight="1">
      <c r="A56" s="3">
        <f t="shared" si="1"/>
        <v>10</v>
      </c>
      <c r="B56" s="3">
        <f>SUM(K56,0.000000001+COUNT($B$1:B55)*0.000000001)</f>
        <v>147.00000004699999</v>
      </c>
      <c r="C56" s="90">
        <v>47</v>
      </c>
      <c r="D56" s="239" t="s">
        <v>231</v>
      </c>
      <c r="E56" s="239" t="s">
        <v>254</v>
      </c>
      <c r="F56" s="239" t="s">
        <v>260</v>
      </c>
      <c r="G56" s="2" t="s">
        <v>323</v>
      </c>
      <c r="H56" s="29">
        <v>7</v>
      </c>
      <c r="I56" s="21">
        <v>7</v>
      </c>
      <c r="J56" s="91">
        <v>3</v>
      </c>
      <c r="K56" s="23">
        <f t="shared" si="3"/>
        <v>147</v>
      </c>
      <c r="L56" s="23" t="str">
        <f>IFERROR(VLOOKUP(CONCATENATE(H56,I56,J56),'Task Priority (TP)'!$P:$Q,2,FALSE),"")</f>
        <v>M</v>
      </c>
      <c r="M56" s="9" t="s">
        <v>331</v>
      </c>
      <c r="N56" s="21">
        <v>7</v>
      </c>
      <c r="O56" s="21">
        <v>1</v>
      </c>
      <c r="P56" s="29">
        <v>1</v>
      </c>
      <c r="Q56" s="97">
        <f t="shared" si="2"/>
        <v>7</v>
      </c>
      <c r="R56" s="21" t="str">
        <f>IFERROR(VLOOKUP(CONCATENATE(N56,O56,P56),'Task Priority (TP)'!$P:$Q,2,FALSE),"")</f>
        <v>L</v>
      </c>
      <c r="S56" s="211"/>
      <c r="T56" s="211"/>
      <c r="U56" s="211"/>
      <c r="V56" s="206" t="s">
        <v>173</v>
      </c>
      <c r="W56" s="213"/>
      <c r="X56" s="213"/>
      <c r="Y56" s="212"/>
    </row>
    <row r="57" spans="1:25" ht="33" customHeight="1">
      <c r="A57" s="3">
        <f t="shared" si="1"/>
        <v>9</v>
      </c>
      <c r="B57" s="3">
        <f>SUM(K57,0.000000001+COUNT($B$1:B56)*0.000000001)</f>
        <v>147.000000048</v>
      </c>
      <c r="C57" s="90">
        <v>48</v>
      </c>
      <c r="D57" s="239" t="s">
        <v>231</v>
      </c>
      <c r="E57" s="239" t="s">
        <v>254</v>
      </c>
      <c r="F57" s="239" t="s">
        <v>259</v>
      </c>
      <c r="G57" s="2" t="s">
        <v>84</v>
      </c>
      <c r="H57" s="29">
        <v>7</v>
      </c>
      <c r="I57" s="21">
        <v>7</v>
      </c>
      <c r="J57" s="91">
        <v>3</v>
      </c>
      <c r="K57" s="23">
        <f t="shared" si="3"/>
        <v>147</v>
      </c>
      <c r="L57" s="23" t="str">
        <f>IFERROR(VLOOKUP(CONCATENATE(H57,I57,J57),'Task Priority (TP)'!$P:$Q,2,FALSE),"")</f>
        <v>M</v>
      </c>
      <c r="M57" s="9" t="s">
        <v>334</v>
      </c>
      <c r="N57" s="21">
        <v>7</v>
      </c>
      <c r="O57" s="21">
        <v>1</v>
      </c>
      <c r="P57" s="29">
        <v>1</v>
      </c>
      <c r="Q57" s="97">
        <f t="shared" si="2"/>
        <v>7</v>
      </c>
      <c r="R57" s="21" t="str">
        <f>IFERROR(VLOOKUP(CONCATENATE(N57,O57,P57),'Task Priority (TP)'!$P:$Q,2,FALSE),"")</f>
        <v>L</v>
      </c>
      <c r="S57" s="211"/>
      <c r="T57" s="211"/>
      <c r="U57" s="211"/>
      <c r="V57" s="206" t="s">
        <v>173</v>
      </c>
      <c r="W57" s="213"/>
      <c r="X57" s="213"/>
      <c r="Y57" s="212"/>
    </row>
    <row r="58" spans="1:25" ht="57">
      <c r="A58" s="3">
        <f t="shared" si="1"/>
        <v>14</v>
      </c>
      <c r="B58" s="3">
        <f>SUM(K58,0.000000001+COUNT($B$1:B57)*0.000000001)</f>
        <v>105.00000004899999</v>
      </c>
      <c r="C58" s="90">
        <v>49</v>
      </c>
      <c r="D58" s="239" t="s">
        <v>320</v>
      </c>
      <c r="E58" s="239" t="s">
        <v>255</v>
      </c>
      <c r="F58" s="239" t="s">
        <v>261</v>
      </c>
      <c r="G58" s="2" t="s">
        <v>301</v>
      </c>
      <c r="H58" s="29">
        <v>7</v>
      </c>
      <c r="I58" s="21">
        <v>3</v>
      </c>
      <c r="J58" s="91">
        <v>5</v>
      </c>
      <c r="K58" s="23">
        <f t="shared" si="3"/>
        <v>105</v>
      </c>
      <c r="L58" s="23" t="str">
        <f>IFERROR(VLOOKUP(CONCATENATE(H58,I58,J58),'Task Priority (TP)'!$P:$Q,2,FALSE),"")</f>
        <v>M</v>
      </c>
      <c r="M58" s="9" t="s">
        <v>328</v>
      </c>
      <c r="N58" s="21">
        <v>7</v>
      </c>
      <c r="O58" s="21">
        <v>3</v>
      </c>
      <c r="P58" s="29">
        <v>5</v>
      </c>
      <c r="Q58" s="97">
        <f t="shared" si="2"/>
        <v>105</v>
      </c>
      <c r="R58" s="21" t="str">
        <f>IFERROR(VLOOKUP(CONCATENATE(N58,O58,P58),'Task Priority (TP)'!$P:$Q,2,FALSE),"")</f>
        <v>M</v>
      </c>
      <c r="S58" s="211"/>
      <c r="T58" s="211"/>
      <c r="U58" s="211"/>
      <c r="V58" s="206" t="s">
        <v>174</v>
      </c>
      <c r="W58" s="213"/>
      <c r="X58" s="213"/>
      <c r="Y58" s="212"/>
    </row>
    <row r="59" spans="1:25" ht="33" customHeight="1">
      <c r="A59" s="3">
        <f t="shared" si="1"/>
        <v>7</v>
      </c>
      <c r="B59" s="3">
        <f>SUM(K59,0.000000001+COUNT($B$1:B58)*0.000000001)</f>
        <v>245.00000005000001</v>
      </c>
      <c r="C59" s="90">
        <v>50</v>
      </c>
      <c r="D59" s="239" t="s">
        <v>320</v>
      </c>
      <c r="E59" s="239" t="s">
        <v>255</v>
      </c>
      <c r="F59" s="239" t="s">
        <v>259</v>
      </c>
      <c r="G59" s="2" t="s">
        <v>84</v>
      </c>
      <c r="H59" s="29">
        <v>7</v>
      </c>
      <c r="I59" s="21">
        <v>7</v>
      </c>
      <c r="J59" s="91">
        <v>5</v>
      </c>
      <c r="K59" s="23">
        <f t="shared" si="3"/>
        <v>245</v>
      </c>
      <c r="L59" s="23" t="str">
        <f>IFERROR(VLOOKUP(CONCATENATE(H59,I59,J59),'Task Priority (TP)'!$P:$Q,2,FALSE),"")</f>
        <v>H</v>
      </c>
      <c r="M59" s="9" t="s">
        <v>288</v>
      </c>
      <c r="N59" s="21">
        <v>7</v>
      </c>
      <c r="O59" s="21">
        <v>5</v>
      </c>
      <c r="P59" s="29">
        <v>3</v>
      </c>
      <c r="Q59" s="97">
        <f t="shared" si="2"/>
        <v>105</v>
      </c>
      <c r="R59" s="21" t="str">
        <f>IFERROR(VLOOKUP(CONCATENATE(N59,O59,P59),'Task Priority (TP)'!$P:$Q,2,FALSE),"")</f>
        <v>M</v>
      </c>
      <c r="S59" s="211"/>
      <c r="T59" s="211"/>
      <c r="U59" s="211"/>
      <c r="V59" s="206" t="s">
        <v>173</v>
      </c>
      <c r="W59" s="213"/>
      <c r="X59" s="213"/>
      <c r="Y59" s="212"/>
    </row>
    <row r="60" spans="1:25" ht="42.75">
      <c r="A60" s="3">
        <f t="shared" si="1"/>
        <v>6</v>
      </c>
      <c r="B60" s="3">
        <f>SUM(K60,0.000000001+COUNT($B$1:B59)*0.000000001)</f>
        <v>245.000000051</v>
      </c>
      <c r="C60" s="90">
        <v>51</v>
      </c>
      <c r="D60" s="239" t="s">
        <v>320</v>
      </c>
      <c r="E60" s="239" t="s">
        <v>256</v>
      </c>
      <c r="F60" s="239" t="s">
        <v>262</v>
      </c>
      <c r="G60" s="2" t="s">
        <v>324</v>
      </c>
      <c r="H60" s="29">
        <v>7</v>
      </c>
      <c r="I60" s="21">
        <v>5</v>
      </c>
      <c r="J60" s="91">
        <v>7</v>
      </c>
      <c r="K60" s="23">
        <f t="shared" si="3"/>
        <v>245</v>
      </c>
      <c r="L60" s="23" t="str">
        <f>IFERROR(VLOOKUP(CONCATENATE(H60,I60,J60),'Task Priority (TP)'!$P:$Q,2,FALSE),"")</f>
        <v>H</v>
      </c>
      <c r="M60" s="242" t="s">
        <v>280</v>
      </c>
      <c r="N60" s="21">
        <v>7</v>
      </c>
      <c r="O60" s="21">
        <v>3</v>
      </c>
      <c r="P60" s="29">
        <v>3</v>
      </c>
      <c r="Q60" s="97">
        <f t="shared" si="2"/>
        <v>63</v>
      </c>
      <c r="R60" s="21" t="str">
        <f>IFERROR(VLOOKUP(CONCATENATE(N60,O60,P60),'Task Priority (TP)'!$P:$Q,2,FALSE),"")</f>
        <v>L</v>
      </c>
      <c r="S60" s="211"/>
      <c r="T60" s="211"/>
      <c r="U60" s="211"/>
      <c r="V60" s="206" t="s">
        <v>173</v>
      </c>
      <c r="W60" s="213"/>
      <c r="X60" s="213"/>
      <c r="Y60" s="212"/>
    </row>
    <row r="61" spans="1:25" ht="42.75">
      <c r="A61" s="3">
        <f t="shared" si="1"/>
        <v>13</v>
      </c>
      <c r="B61" s="3">
        <f>SUM(K61,0.000000001+COUNT($B$1:B60)*0.000000001)</f>
        <v>105.000000052</v>
      </c>
      <c r="C61" s="90">
        <v>52</v>
      </c>
      <c r="D61" s="239" t="s">
        <v>320</v>
      </c>
      <c r="E61" s="239" t="s">
        <v>256</v>
      </c>
      <c r="F61" s="239" t="s">
        <v>263</v>
      </c>
      <c r="G61" s="2" t="s">
        <v>272</v>
      </c>
      <c r="H61" s="29">
        <v>7</v>
      </c>
      <c r="I61" s="21">
        <v>3</v>
      </c>
      <c r="J61" s="91">
        <v>5</v>
      </c>
      <c r="K61" s="23">
        <f t="shared" si="3"/>
        <v>105</v>
      </c>
      <c r="L61" s="23" t="str">
        <f>IFERROR(VLOOKUP(CONCATENATE(H61,I61,J61),'Task Priority (TP)'!$P:$Q,2,FALSE),"")</f>
        <v>M</v>
      </c>
      <c r="M61" s="9" t="s">
        <v>328</v>
      </c>
      <c r="N61" s="21">
        <v>7</v>
      </c>
      <c r="O61" s="21">
        <v>1</v>
      </c>
      <c r="P61" s="29">
        <v>5</v>
      </c>
      <c r="Q61" s="97">
        <f t="shared" si="2"/>
        <v>35</v>
      </c>
      <c r="R61" s="21" t="str">
        <f>IFERROR(VLOOKUP(CONCATENATE(N61,O61,P61),'Task Priority (TP)'!$P:$Q,2,FALSE),"")</f>
        <v>M</v>
      </c>
      <c r="S61" s="211"/>
      <c r="T61" s="211"/>
      <c r="U61" s="211"/>
      <c r="V61" s="206" t="s">
        <v>173</v>
      </c>
      <c r="W61" s="213"/>
      <c r="X61" s="213"/>
      <c r="Y61" s="212"/>
    </row>
    <row r="62" spans="1:25" ht="33" customHeight="1">
      <c r="A62" s="3">
        <f t="shared" si="1"/>
        <v>47</v>
      </c>
      <c r="B62" s="3">
        <f>SUM(K62,0.000000001+COUNT($B$1:B61)*0.000000001)</f>
        <v>7.0000000529999999</v>
      </c>
      <c r="C62" s="90">
        <v>53</v>
      </c>
      <c r="D62" s="243" t="s">
        <v>297</v>
      </c>
      <c r="E62" s="239" t="s">
        <v>321</v>
      </c>
      <c r="F62" s="239" t="s">
        <v>319</v>
      </c>
      <c r="G62" s="2" t="s">
        <v>325</v>
      </c>
      <c r="H62" s="29">
        <v>7</v>
      </c>
      <c r="I62" s="21">
        <v>1</v>
      </c>
      <c r="J62" s="91">
        <v>1</v>
      </c>
      <c r="K62" s="23">
        <f t="shared" si="3"/>
        <v>7</v>
      </c>
      <c r="L62" s="23" t="str">
        <f>IFERROR(VLOOKUP(CONCATENATE(H62,I62,J62),'Task Priority (TP)'!$P:$Q,2,FALSE),"")</f>
        <v>L</v>
      </c>
      <c r="M62" s="9"/>
      <c r="N62" s="21"/>
      <c r="O62" s="21"/>
      <c r="P62" s="29"/>
      <c r="Q62" s="97">
        <f t="shared" si="2"/>
        <v>0</v>
      </c>
      <c r="R62" s="21" t="str">
        <f>IFERROR(VLOOKUP(CONCATENATE(N62,O62,P62),'Task Priority (TP)'!$P:$Q,2,FALSE),"")</f>
        <v/>
      </c>
      <c r="S62" s="211"/>
      <c r="T62" s="211"/>
      <c r="U62" s="211"/>
      <c r="V62" s="206"/>
      <c r="W62" s="213"/>
      <c r="X62" s="213"/>
      <c r="Y62" s="212"/>
    </row>
    <row r="63" spans="1:25" ht="33" customHeight="1">
      <c r="A63" s="3">
        <f t="shared" si="1"/>
        <v>46</v>
      </c>
      <c r="B63" s="3">
        <f>SUM(K63,0.000000001+COUNT($B$1:B62)*0.000000001)</f>
        <v>7.000000054</v>
      </c>
      <c r="C63" s="90">
        <v>54</v>
      </c>
      <c r="D63" s="243" t="s">
        <v>297</v>
      </c>
      <c r="E63" s="239" t="s">
        <v>321</v>
      </c>
      <c r="F63" s="239" t="s">
        <v>322</v>
      </c>
      <c r="G63" s="2" t="s">
        <v>325</v>
      </c>
      <c r="H63" s="29">
        <v>7</v>
      </c>
      <c r="I63" s="21">
        <v>1</v>
      </c>
      <c r="J63" s="91">
        <v>1</v>
      </c>
      <c r="K63" s="23">
        <f t="shared" si="3"/>
        <v>7</v>
      </c>
      <c r="L63" s="23" t="str">
        <f>IFERROR(VLOOKUP(CONCATENATE(H63,I63,J63),'Task Priority (TP)'!$P:$Q,2,FALSE),"")</f>
        <v>L</v>
      </c>
      <c r="M63" s="9"/>
      <c r="N63" s="21"/>
      <c r="O63" s="21"/>
      <c r="P63" s="29"/>
      <c r="Q63" s="97">
        <f t="shared" si="2"/>
        <v>0</v>
      </c>
      <c r="R63" s="21" t="str">
        <f>IFERROR(VLOOKUP(CONCATENATE(N63,O63,P63),'Task Priority (TP)'!$P:$Q,2,FALSE),"")</f>
        <v/>
      </c>
      <c r="S63" s="211"/>
      <c r="T63" s="211"/>
      <c r="U63" s="211"/>
      <c r="V63" s="206"/>
      <c r="W63" s="213"/>
      <c r="X63" s="213"/>
      <c r="Y63" s="212"/>
    </row>
    <row r="64" spans="1:25" ht="33" customHeight="1">
      <c r="A64" s="3" t="str">
        <f t="shared" si="1"/>
        <v/>
      </c>
      <c r="B64" s="3">
        <f>SUM(K64,0.000000001+COUNT($B$1:B63)*0.000000001)</f>
        <v>5.5000000000000003E-8</v>
      </c>
      <c r="C64" s="90"/>
      <c r="D64" s="243"/>
      <c r="E64" s="239"/>
      <c r="F64" s="239"/>
      <c r="G64" s="2" t="s">
        <v>84</v>
      </c>
      <c r="H64" s="29"/>
      <c r="I64" s="21"/>
      <c r="J64" s="91"/>
      <c r="K64" s="23">
        <f t="shared" si="3"/>
        <v>0</v>
      </c>
      <c r="L64" s="23" t="str">
        <f>IFERROR(VLOOKUP(CONCATENATE(H64,I64,J64),'Task Priority (TP)'!$P:$Q,2,FALSE),"")</f>
        <v/>
      </c>
      <c r="M64" s="9"/>
      <c r="N64" s="21"/>
      <c r="O64" s="21"/>
      <c r="P64" s="29"/>
      <c r="Q64" s="97">
        <f t="shared" si="2"/>
        <v>0</v>
      </c>
      <c r="R64" s="21" t="str">
        <f>IFERROR(VLOOKUP(CONCATENATE(N64,O64,P64),'Task Priority (TP)'!$P:$Q,2,FALSE),"")</f>
        <v/>
      </c>
      <c r="S64" s="211"/>
      <c r="T64" s="211"/>
      <c r="U64" s="211"/>
      <c r="V64" s="206"/>
      <c r="W64" s="213"/>
      <c r="X64" s="213"/>
      <c r="Y64" s="212"/>
    </row>
    <row r="65" spans="1:25" ht="33" customHeight="1">
      <c r="A65" s="3" t="str">
        <f t="shared" si="1"/>
        <v/>
      </c>
      <c r="B65" s="3">
        <f>SUM(K65,0.000000001+COUNT($B$1:B64)*0.000000001)</f>
        <v>5.6000000000000005E-8</v>
      </c>
      <c r="C65" s="90"/>
      <c r="D65" s="243"/>
      <c r="E65" s="239"/>
      <c r="F65" s="239"/>
      <c r="G65" s="2" t="s">
        <v>84</v>
      </c>
      <c r="H65" s="29"/>
      <c r="I65" s="21"/>
      <c r="J65" s="91"/>
      <c r="K65" s="23">
        <f t="shared" si="3"/>
        <v>0</v>
      </c>
      <c r="L65" s="23" t="str">
        <f>IFERROR(VLOOKUP(CONCATENATE(H65,I65,J65),'Task Priority (TP)'!$P:$Q,2,FALSE),"")</f>
        <v/>
      </c>
      <c r="M65" s="9"/>
      <c r="N65" s="21"/>
      <c r="O65" s="21"/>
      <c r="P65" s="29"/>
      <c r="Q65" s="97">
        <f t="shared" si="2"/>
        <v>0</v>
      </c>
      <c r="R65" s="21" t="str">
        <f>IFERROR(VLOOKUP(CONCATENATE(N65,O65,P65),'Task Priority (TP)'!$P:$Q,2,FALSE),"")</f>
        <v/>
      </c>
      <c r="S65" s="211"/>
      <c r="T65" s="211"/>
      <c r="U65" s="211"/>
      <c r="V65" s="206"/>
      <c r="W65" s="213"/>
      <c r="X65" s="213"/>
      <c r="Y65" s="212"/>
    </row>
    <row r="66" spans="1:25" ht="33" customHeight="1">
      <c r="A66" s="3" t="str">
        <f t="shared" si="1"/>
        <v/>
      </c>
      <c r="B66" s="3">
        <f>SUM(K66,0.000000001+COUNT($B$1:B65)*0.000000001)</f>
        <v>5.7000000000000007E-8</v>
      </c>
      <c r="D66" s="239"/>
      <c r="E66" s="239"/>
      <c r="F66" s="239"/>
      <c r="G66" s="2" t="s">
        <v>84</v>
      </c>
      <c r="H66" s="29"/>
      <c r="I66" s="21"/>
      <c r="J66" s="91"/>
      <c r="K66" s="23">
        <f t="shared" si="3"/>
        <v>0</v>
      </c>
      <c r="L66" s="23" t="str">
        <f>IFERROR(VLOOKUP(CONCATENATE(H66,I66,J66),'Task Priority (TP)'!$P:$Q,2,FALSE),"")</f>
        <v/>
      </c>
      <c r="M66" s="9"/>
      <c r="N66" s="21"/>
      <c r="O66" s="21"/>
      <c r="P66" s="29"/>
      <c r="Q66" s="97">
        <f t="shared" si="2"/>
        <v>0</v>
      </c>
      <c r="R66" s="21" t="str">
        <f>IFERROR(VLOOKUP(CONCATENATE(N66,O66,P66),'Task Priority (TP)'!$P:$Q,2,FALSE),"")</f>
        <v/>
      </c>
      <c r="S66" s="211"/>
      <c r="T66" s="211"/>
      <c r="U66" s="211"/>
      <c r="V66" s="206"/>
      <c r="W66" s="213"/>
      <c r="X66" s="213"/>
      <c r="Y66" s="212"/>
    </row>
    <row r="67" spans="1:25" ht="33" customHeight="1">
      <c r="A67" s="3" t="str">
        <f t="shared" si="1"/>
        <v/>
      </c>
      <c r="B67" s="3">
        <f>SUM(K67,0.000000001+COUNT($B$1:B66)*0.000000001)</f>
        <v>5.8000000000000003E-8</v>
      </c>
      <c r="D67" s="239"/>
      <c r="E67" s="239"/>
      <c r="F67" s="239"/>
      <c r="G67" s="2" t="s">
        <v>84</v>
      </c>
      <c r="H67" s="29"/>
      <c r="I67" s="21"/>
      <c r="J67" s="91"/>
      <c r="K67" s="23">
        <f t="shared" si="3"/>
        <v>0</v>
      </c>
      <c r="L67" s="23" t="str">
        <f>IFERROR(VLOOKUP(CONCATENATE(H67,I67,J67),'Task Priority (TP)'!$P:$Q,2,FALSE),"")</f>
        <v/>
      </c>
      <c r="M67" s="9"/>
      <c r="N67" s="21"/>
      <c r="O67" s="21"/>
      <c r="P67" s="29"/>
      <c r="Q67" s="97">
        <f t="shared" si="2"/>
        <v>0</v>
      </c>
      <c r="R67" s="21" t="str">
        <f>IFERROR(VLOOKUP(CONCATENATE(N67,O67,P67),'Task Priority (TP)'!$P:$Q,2,FALSE),"")</f>
        <v/>
      </c>
      <c r="S67" s="211"/>
      <c r="T67" s="211"/>
      <c r="U67" s="211"/>
      <c r="V67" s="206"/>
      <c r="W67" s="213"/>
      <c r="X67" s="213"/>
      <c r="Y67" s="212"/>
    </row>
    <row r="68" spans="1:25" ht="33" customHeight="1">
      <c r="A68" s="3" t="str">
        <f t="shared" si="1"/>
        <v/>
      </c>
      <c r="B68" s="3">
        <f>SUM(K68,0.000000001+COUNT($B$1:B67)*0.000000001)</f>
        <v>5.9000000000000006E-8</v>
      </c>
      <c r="D68" s="239"/>
      <c r="E68" s="239"/>
      <c r="F68" s="239"/>
      <c r="G68" s="2" t="s">
        <v>84</v>
      </c>
      <c r="H68" s="29"/>
      <c r="I68" s="21"/>
      <c r="J68" s="91"/>
      <c r="K68" s="23">
        <f t="shared" si="3"/>
        <v>0</v>
      </c>
      <c r="L68" s="23" t="str">
        <f>IFERROR(VLOOKUP(CONCATENATE(H68,I68,J68),'Task Priority (TP)'!$P:$Q,2,FALSE),"")</f>
        <v/>
      </c>
      <c r="M68" s="9"/>
      <c r="N68" s="21"/>
      <c r="O68" s="21"/>
      <c r="P68" s="29"/>
      <c r="Q68" s="97">
        <f t="shared" si="2"/>
        <v>0</v>
      </c>
      <c r="R68" s="21" t="str">
        <f>IFERROR(VLOOKUP(CONCATENATE(N68,O68,P68),'Task Priority (TP)'!$P:$Q,2,FALSE),"")</f>
        <v/>
      </c>
      <c r="S68" s="211"/>
      <c r="T68" s="211"/>
      <c r="U68" s="211"/>
      <c r="V68" s="206"/>
      <c r="W68" s="213"/>
      <c r="X68" s="213"/>
      <c r="Y68" s="212"/>
    </row>
    <row r="69" spans="1:25" ht="33" customHeight="1">
      <c r="A69" s="3" t="str">
        <f t="shared" si="1"/>
        <v/>
      </c>
      <c r="B69" s="3">
        <f>SUM(K69,0.000000001+COUNT($B$1:B68)*0.000000001)</f>
        <v>6.0000000000000008E-8</v>
      </c>
      <c r="D69" s="239"/>
      <c r="E69" s="239"/>
      <c r="F69" s="239"/>
      <c r="G69" s="2" t="s">
        <v>84</v>
      </c>
      <c r="H69" s="29"/>
      <c r="I69" s="21"/>
      <c r="J69" s="91"/>
      <c r="K69" s="23">
        <f t="shared" si="3"/>
        <v>0</v>
      </c>
      <c r="L69" s="23" t="str">
        <f>IFERROR(VLOOKUP(CONCATENATE(H69,I69,J69),'Task Priority (TP)'!$P:$Q,2,FALSE),"")</f>
        <v/>
      </c>
      <c r="M69" s="9"/>
      <c r="N69" s="21"/>
      <c r="O69" s="21"/>
      <c r="P69" s="29"/>
      <c r="Q69" s="97">
        <f t="shared" si="2"/>
        <v>0</v>
      </c>
      <c r="R69" s="21" t="str">
        <f>IFERROR(VLOOKUP(CONCATENATE(N69,O69,P69),'Task Priority (TP)'!$P:$Q,2,FALSE),"")</f>
        <v/>
      </c>
      <c r="S69" s="211"/>
      <c r="T69" s="211"/>
      <c r="U69" s="211"/>
      <c r="V69" s="206"/>
      <c r="W69" s="213"/>
      <c r="X69" s="213"/>
      <c r="Y69" s="212"/>
    </row>
    <row r="70" spans="1:25" ht="33" customHeight="1">
      <c r="A70" s="3" t="str">
        <f t="shared" si="1"/>
        <v/>
      </c>
      <c r="B70" s="3">
        <f>SUM(K70,0.000000001+COUNT($B$1:B69)*0.000000001)</f>
        <v>6.1000000000000004E-8</v>
      </c>
      <c r="D70" s="239"/>
      <c r="E70" s="239"/>
      <c r="F70" s="239"/>
      <c r="G70" s="2" t="s">
        <v>84</v>
      </c>
      <c r="H70" s="29"/>
      <c r="I70" s="21"/>
      <c r="J70" s="91"/>
      <c r="K70" s="23">
        <f t="shared" si="3"/>
        <v>0</v>
      </c>
      <c r="L70" s="23" t="str">
        <f>IFERROR(VLOOKUP(CONCATENATE(H70,I70,J70),'Task Priority (TP)'!$P:$Q,2,FALSE),"")</f>
        <v/>
      </c>
      <c r="M70" s="9"/>
      <c r="N70" s="21"/>
      <c r="O70" s="21"/>
      <c r="P70" s="29"/>
      <c r="Q70" s="97">
        <f t="shared" si="2"/>
        <v>0</v>
      </c>
      <c r="R70" s="21" t="str">
        <f>IFERROR(VLOOKUP(CONCATENATE(N70,O70,P70),'Task Priority (TP)'!$P:$Q,2,FALSE),"")</f>
        <v/>
      </c>
      <c r="S70" s="211"/>
      <c r="T70" s="211"/>
      <c r="U70" s="211"/>
      <c r="V70" s="206"/>
      <c r="W70" s="213"/>
      <c r="X70" s="213"/>
      <c r="Y70" s="212"/>
    </row>
    <row r="71" spans="1:25" ht="33" customHeight="1">
      <c r="A71" s="3" t="str">
        <f t="shared" si="1"/>
        <v/>
      </c>
      <c r="B71" s="3">
        <f>SUM(K71,0.000000001+COUNT($B$1:B70)*0.000000001)</f>
        <v>6.1999999999999999E-8</v>
      </c>
      <c r="D71" s="239"/>
      <c r="E71" s="239"/>
      <c r="F71" s="239"/>
      <c r="G71" s="2" t="s">
        <v>84</v>
      </c>
      <c r="H71" s="29"/>
      <c r="I71" s="21"/>
      <c r="J71" s="91"/>
      <c r="K71" s="23">
        <f t="shared" si="3"/>
        <v>0</v>
      </c>
      <c r="L71" s="23" t="str">
        <f>IFERROR(VLOOKUP(CONCATENATE(H71,I71,J71),'Task Priority (TP)'!$P:$Q,2,FALSE),"")</f>
        <v/>
      </c>
      <c r="M71" s="9"/>
      <c r="N71" s="21"/>
      <c r="O71" s="21"/>
      <c r="P71" s="29"/>
      <c r="Q71" s="97">
        <f t="shared" si="2"/>
        <v>0</v>
      </c>
      <c r="R71" s="21" t="str">
        <f>IFERROR(VLOOKUP(CONCATENATE(N71,O71,P71),'Task Priority (TP)'!$P:$Q,2,FALSE),"")</f>
        <v/>
      </c>
      <c r="S71" s="211"/>
      <c r="T71" s="211"/>
      <c r="U71" s="211"/>
      <c r="V71" s="206"/>
      <c r="W71" s="213"/>
      <c r="X71" s="213"/>
      <c r="Y71" s="212"/>
    </row>
    <row r="72" spans="1:25" ht="33" customHeight="1">
      <c r="A72" s="3" t="str">
        <f t="shared" si="1"/>
        <v/>
      </c>
      <c r="B72" s="3">
        <f>SUM(K72,0.000000001+COUNT($B$1:B71)*0.000000001)</f>
        <v>6.2999999999999995E-8</v>
      </c>
      <c r="D72" s="239"/>
      <c r="E72" s="239"/>
      <c r="F72" s="239"/>
      <c r="G72" s="2" t="s">
        <v>84</v>
      </c>
      <c r="H72" s="29"/>
      <c r="I72" s="21"/>
      <c r="J72" s="91"/>
      <c r="K72" s="23">
        <f t="shared" si="3"/>
        <v>0</v>
      </c>
      <c r="L72" s="23" t="str">
        <f>IFERROR(VLOOKUP(CONCATENATE(H72,I72,J72),'Task Priority (TP)'!$P:$Q,2,FALSE),"")</f>
        <v/>
      </c>
      <c r="M72" s="9"/>
      <c r="N72" s="21"/>
      <c r="O72" s="21"/>
      <c r="P72" s="29"/>
      <c r="Q72" s="97">
        <f t="shared" si="2"/>
        <v>0</v>
      </c>
      <c r="R72" s="21" t="str">
        <f>IFERROR(VLOOKUP(CONCATENATE(N72,O72,P72),'Task Priority (TP)'!$P:$Q,2,FALSE),"")</f>
        <v/>
      </c>
      <c r="S72" s="211"/>
      <c r="T72" s="211"/>
      <c r="U72" s="211"/>
      <c r="V72" s="206"/>
      <c r="W72" s="213"/>
      <c r="X72" s="213"/>
      <c r="Y72" s="212"/>
    </row>
    <row r="73" spans="1:25" ht="33" customHeight="1">
      <c r="A73" s="3" t="str">
        <f t="shared" si="1"/>
        <v/>
      </c>
      <c r="B73" s="3">
        <f>SUM(K73,0.000000001+COUNT($B$1:B72)*0.000000001)</f>
        <v>6.4000000000000004E-8</v>
      </c>
      <c r="D73" s="239"/>
      <c r="E73" s="239"/>
      <c r="F73" s="239"/>
      <c r="G73" s="2" t="s">
        <v>84</v>
      </c>
      <c r="H73" s="29"/>
      <c r="I73" s="21"/>
      <c r="J73" s="91"/>
      <c r="K73" s="23">
        <f t="shared" si="3"/>
        <v>0</v>
      </c>
      <c r="L73" s="23" t="str">
        <f>IFERROR(VLOOKUP(CONCATENATE(H73,I73,J73),'Task Priority (TP)'!$P:$Q,2,FALSE),"")</f>
        <v/>
      </c>
      <c r="M73" s="9"/>
      <c r="N73" s="21"/>
      <c r="O73" s="21"/>
      <c r="P73" s="29"/>
      <c r="Q73" s="97">
        <f t="shared" si="2"/>
        <v>0</v>
      </c>
      <c r="R73" s="21" t="str">
        <f>IFERROR(VLOOKUP(CONCATENATE(N73,O73,P73),'Task Priority (TP)'!$P:$Q,2,FALSE),"")</f>
        <v/>
      </c>
      <c r="S73" s="211"/>
      <c r="T73" s="211"/>
      <c r="U73" s="211"/>
      <c r="V73" s="206"/>
      <c r="W73" s="213"/>
      <c r="X73" s="213"/>
      <c r="Y73" s="212"/>
    </row>
    <row r="74" spans="1:25" ht="33" customHeight="1">
      <c r="A74" s="3" t="str">
        <f t="shared" si="1"/>
        <v/>
      </c>
      <c r="B74" s="3">
        <f>SUM(K74,0.000000001+COUNT($B$1:B73)*0.000000001)</f>
        <v>6.5E-8</v>
      </c>
      <c r="D74" s="239"/>
      <c r="E74" s="239"/>
      <c r="F74" s="239"/>
      <c r="G74" s="2" t="s">
        <v>84</v>
      </c>
      <c r="H74" s="29"/>
      <c r="I74" s="21"/>
      <c r="J74" s="91"/>
      <c r="K74" s="23">
        <f t="shared" si="3"/>
        <v>0</v>
      </c>
      <c r="L74" s="23" t="str">
        <f>IFERROR(VLOOKUP(CONCATENATE(H74,I74,J74),'Task Priority (TP)'!$P:$Q,2,FALSE),"")</f>
        <v/>
      </c>
      <c r="M74" s="9"/>
      <c r="N74" s="21"/>
      <c r="O74" s="21"/>
      <c r="P74" s="29"/>
      <c r="Q74" s="97">
        <f t="shared" si="2"/>
        <v>0</v>
      </c>
      <c r="R74" s="21" t="str">
        <f>IFERROR(VLOOKUP(CONCATENATE(N74,O74,P74),'Task Priority (TP)'!$P:$Q,2,FALSE),"")</f>
        <v/>
      </c>
      <c r="S74" s="211"/>
      <c r="T74" s="211"/>
      <c r="U74" s="211"/>
      <c r="V74" s="206"/>
      <c r="W74" s="213"/>
      <c r="X74" s="213"/>
      <c r="Y74" s="212"/>
    </row>
    <row r="75" spans="1:25" ht="33" customHeight="1">
      <c r="A75" s="3" t="str">
        <f t="shared" ref="A75:A138" si="4">IF(B75&gt;0.1,RANK(B75,B:B,0),"")</f>
        <v/>
      </c>
      <c r="B75" s="3">
        <f>SUM(K75,0.000000001+COUNT($B$1:B74)*0.000000001)</f>
        <v>6.5999999999999995E-8</v>
      </c>
      <c r="D75" s="239"/>
      <c r="E75" s="239"/>
      <c r="F75" s="239"/>
      <c r="G75" s="2" t="s">
        <v>84</v>
      </c>
      <c r="H75" s="29"/>
      <c r="I75" s="21"/>
      <c r="J75" s="91"/>
      <c r="K75" s="23">
        <f t="shared" si="3"/>
        <v>0</v>
      </c>
      <c r="L75" s="23" t="str">
        <f>IFERROR(VLOOKUP(CONCATENATE(H75,I75,J75),'Task Priority (TP)'!$P:$Q,2,FALSE),"")</f>
        <v/>
      </c>
      <c r="M75" s="9"/>
      <c r="N75" s="21"/>
      <c r="O75" s="21"/>
      <c r="P75" s="29"/>
      <c r="Q75" s="97">
        <f t="shared" si="2"/>
        <v>0</v>
      </c>
      <c r="R75" s="21" t="str">
        <f>IFERROR(VLOOKUP(CONCATENATE(N75,O75,P75),'Task Priority (TP)'!$P:$Q,2,FALSE),"")</f>
        <v/>
      </c>
      <c r="S75" s="211"/>
      <c r="T75" s="211"/>
      <c r="U75" s="211"/>
      <c r="V75" s="206"/>
      <c r="W75" s="213"/>
      <c r="X75" s="213"/>
      <c r="Y75" s="212"/>
    </row>
    <row r="76" spans="1:25" ht="33" customHeight="1">
      <c r="A76" s="3" t="str">
        <f t="shared" si="4"/>
        <v/>
      </c>
      <c r="B76" s="3">
        <f>SUM(K76,0.000000001+COUNT($B$1:B75)*0.000000001)</f>
        <v>6.7000000000000004E-8</v>
      </c>
      <c r="D76" s="239"/>
      <c r="E76" s="239"/>
      <c r="F76" s="239"/>
      <c r="G76" s="2" t="s">
        <v>84</v>
      </c>
      <c r="H76" s="29"/>
      <c r="I76" s="21"/>
      <c r="J76" s="91"/>
      <c r="K76" s="23">
        <f t="shared" ref="K76:K107" si="5">H76*I76*J76</f>
        <v>0</v>
      </c>
      <c r="L76" s="23" t="str">
        <f>IFERROR(VLOOKUP(CONCATENATE(H76,I76,J76),'Task Priority (TP)'!$P:$Q,2,FALSE),"")</f>
        <v/>
      </c>
      <c r="M76" s="9"/>
      <c r="N76" s="21"/>
      <c r="O76" s="21"/>
      <c r="P76" s="29"/>
      <c r="Q76" s="97">
        <f t="shared" si="2"/>
        <v>0</v>
      </c>
      <c r="R76" s="21" t="str">
        <f>IFERROR(VLOOKUP(CONCATENATE(N76,O76,P76),'Task Priority (TP)'!$P:$Q,2,FALSE),"")</f>
        <v/>
      </c>
      <c r="S76" s="211"/>
      <c r="T76" s="211"/>
      <c r="U76" s="211"/>
      <c r="V76" s="206"/>
      <c r="W76" s="213"/>
      <c r="X76" s="213"/>
      <c r="Y76" s="212"/>
    </row>
    <row r="77" spans="1:25" ht="33" customHeight="1">
      <c r="A77" s="3" t="str">
        <f t="shared" si="4"/>
        <v/>
      </c>
      <c r="B77" s="3">
        <f>SUM(K77,0.000000001+COUNT($B$1:B76)*0.000000001)</f>
        <v>6.8E-8</v>
      </c>
      <c r="D77" s="239"/>
      <c r="E77" s="239"/>
      <c r="F77" s="239"/>
      <c r="G77" s="2" t="s">
        <v>84</v>
      </c>
      <c r="H77" s="29"/>
      <c r="I77" s="21"/>
      <c r="J77" s="91"/>
      <c r="K77" s="23">
        <f t="shared" si="5"/>
        <v>0</v>
      </c>
      <c r="L77" s="23" t="str">
        <f>IFERROR(VLOOKUP(CONCATENATE(H77,I77,J77),'Task Priority (TP)'!$P:$Q,2,FALSE),"")</f>
        <v/>
      </c>
      <c r="M77" s="9"/>
      <c r="N77" s="21"/>
      <c r="O77" s="21"/>
      <c r="P77" s="29"/>
      <c r="Q77" s="97">
        <f t="shared" ref="Q77:Q140" si="6">N77*O77*P77</f>
        <v>0</v>
      </c>
      <c r="R77" s="21" t="str">
        <f>IFERROR(VLOOKUP(CONCATENATE(N77,O77,P77),'Task Priority (TP)'!$P:$Q,2,FALSE),"")</f>
        <v/>
      </c>
      <c r="S77" s="211"/>
      <c r="T77" s="211"/>
      <c r="U77" s="211"/>
      <c r="V77" s="206"/>
      <c r="W77" s="213"/>
      <c r="X77" s="213"/>
      <c r="Y77" s="212"/>
    </row>
    <row r="78" spans="1:25" ht="33" customHeight="1">
      <c r="A78" s="3" t="str">
        <f t="shared" si="4"/>
        <v/>
      </c>
      <c r="B78" s="3">
        <f>SUM(K78,0.000000001+COUNT($B$1:B77)*0.000000001)</f>
        <v>6.8999999999999996E-8</v>
      </c>
      <c r="D78" s="239"/>
      <c r="E78" s="239"/>
      <c r="F78" s="239"/>
      <c r="G78" s="2" t="s">
        <v>84</v>
      </c>
      <c r="H78" s="29"/>
      <c r="I78" s="21"/>
      <c r="J78" s="91"/>
      <c r="K78" s="23">
        <f t="shared" si="5"/>
        <v>0</v>
      </c>
      <c r="L78" s="23" t="str">
        <f>IFERROR(VLOOKUP(CONCATENATE(H78,I78,J78),'Task Priority (TP)'!$P:$Q,2,FALSE),"")</f>
        <v/>
      </c>
      <c r="M78" s="9"/>
      <c r="N78" s="21"/>
      <c r="O78" s="21"/>
      <c r="P78" s="29"/>
      <c r="Q78" s="97">
        <f t="shared" si="6"/>
        <v>0</v>
      </c>
      <c r="R78" s="21" t="str">
        <f>IFERROR(VLOOKUP(CONCATENATE(N78,O78,P78),'Task Priority (TP)'!$P:$Q,2,FALSE),"")</f>
        <v/>
      </c>
      <c r="S78" s="211"/>
      <c r="T78" s="211"/>
      <c r="U78" s="211"/>
      <c r="V78" s="206"/>
      <c r="W78" s="213"/>
      <c r="X78" s="213"/>
      <c r="Y78" s="212"/>
    </row>
    <row r="79" spans="1:25" ht="33" customHeight="1">
      <c r="A79" s="3" t="str">
        <f t="shared" si="4"/>
        <v/>
      </c>
      <c r="B79" s="3">
        <f>SUM(K79,0.000000001+COUNT($B$1:B78)*0.000000001)</f>
        <v>7.0000000000000005E-8</v>
      </c>
      <c r="D79" s="239"/>
      <c r="E79" s="239"/>
      <c r="F79" s="239"/>
      <c r="G79" s="2" t="s">
        <v>84</v>
      </c>
      <c r="H79" s="29"/>
      <c r="I79" s="21"/>
      <c r="J79" s="91"/>
      <c r="K79" s="23">
        <f t="shared" si="5"/>
        <v>0</v>
      </c>
      <c r="L79" s="23" t="str">
        <f>IFERROR(VLOOKUP(CONCATENATE(H79,I79,J79),'Task Priority (TP)'!$P:$Q,2,FALSE),"")</f>
        <v/>
      </c>
      <c r="M79" s="9"/>
      <c r="N79" s="21"/>
      <c r="O79" s="21"/>
      <c r="P79" s="29"/>
      <c r="Q79" s="97">
        <f t="shared" si="6"/>
        <v>0</v>
      </c>
      <c r="R79" s="21" t="str">
        <f>IFERROR(VLOOKUP(CONCATENATE(N79,O79,P79),'Task Priority (TP)'!$P:$Q,2,FALSE),"")</f>
        <v/>
      </c>
      <c r="S79" s="211"/>
      <c r="T79" s="211"/>
      <c r="U79" s="211"/>
      <c r="V79" s="206"/>
      <c r="W79" s="213"/>
      <c r="X79" s="213"/>
      <c r="Y79" s="212"/>
    </row>
    <row r="80" spans="1:25" ht="33" customHeight="1">
      <c r="A80" s="3" t="str">
        <f t="shared" si="4"/>
        <v/>
      </c>
      <c r="B80" s="3">
        <f>SUM(K80,0.000000001+COUNT($B$1:B79)*0.000000001)</f>
        <v>7.1E-8</v>
      </c>
      <c r="D80" s="239"/>
      <c r="E80" s="239"/>
      <c r="F80" s="239"/>
      <c r="G80" s="2" t="s">
        <v>84</v>
      </c>
      <c r="H80" s="29"/>
      <c r="I80" s="21"/>
      <c r="J80" s="91"/>
      <c r="K80" s="23">
        <f t="shared" si="5"/>
        <v>0</v>
      </c>
      <c r="L80" s="23" t="str">
        <f>IFERROR(VLOOKUP(CONCATENATE(H80,I80,J80),'Task Priority (TP)'!$P:$Q,2,FALSE),"")</f>
        <v/>
      </c>
      <c r="M80" s="9"/>
      <c r="N80" s="21"/>
      <c r="O80" s="21"/>
      <c r="P80" s="29"/>
      <c r="Q80" s="97">
        <f t="shared" si="6"/>
        <v>0</v>
      </c>
      <c r="R80" s="21" t="str">
        <f>IFERROR(VLOOKUP(CONCATENATE(N80,O80,P80),'Task Priority (TP)'!$P:$Q,2,FALSE),"")</f>
        <v/>
      </c>
      <c r="S80" s="211"/>
      <c r="T80" s="211"/>
      <c r="U80" s="211"/>
      <c r="V80" s="206"/>
      <c r="W80" s="213"/>
      <c r="X80" s="213"/>
      <c r="Y80" s="212"/>
    </row>
    <row r="81" spans="1:25" ht="33" customHeight="1">
      <c r="A81" s="3" t="str">
        <f t="shared" si="4"/>
        <v/>
      </c>
      <c r="B81" s="3">
        <f>SUM(K81,0.000000001+COUNT($B$1:B80)*0.000000001)</f>
        <v>7.1999999999999996E-8</v>
      </c>
      <c r="D81" s="239"/>
      <c r="E81" s="239"/>
      <c r="F81" s="239"/>
      <c r="G81" s="2" t="s">
        <v>84</v>
      </c>
      <c r="H81" s="29"/>
      <c r="I81" s="21"/>
      <c r="J81" s="91"/>
      <c r="K81" s="23">
        <f t="shared" si="5"/>
        <v>0</v>
      </c>
      <c r="L81" s="23" t="str">
        <f>IFERROR(VLOOKUP(CONCATENATE(H81,I81,J81),'Task Priority (TP)'!$P:$Q,2,FALSE),"")</f>
        <v/>
      </c>
      <c r="M81" s="9"/>
      <c r="N81" s="21"/>
      <c r="O81" s="21"/>
      <c r="P81" s="29"/>
      <c r="Q81" s="97">
        <f t="shared" si="6"/>
        <v>0</v>
      </c>
      <c r="R81" s="21" t="str">
        <f>IFERROR(VLOOKUP(CONCATENATE(N81,O81,P81),'Task Priority (TP)'!$P:$Q,2,FALSE),"")</f>
        <v/>
      </c>
      <c r="S81" s="211"/>
      <c r="T81" s="211"/>
      <c r="U81" s="211"/>
      <c r="V81" s="206"/>
      <c r="W81" s="213"/>
      <c r="X81" s="213"/>
      <c r="Y81" s="212"/>
    </row>
    <row r="82" spans="1:25" ht="33" customHeight="1">
      <c r="A82" s="3" t="str">
        <f t="shared" si="4"/>
        <v/>
      </c>
      <c r="B82" s="3">
        <f>SUM(K82,0.000000001+COUNT($B$1:B81)*0.000000001)</f>
        <v>7.3000000000000005E-8</v>
      </c>
      <c r="D82" s="239"/>
      <c r="E82" s="239"/>
      <c r="F82" s="239"/>
      <c r="G82" s="2" t="s">
        <v>84</v>
      </c>
      <c r="H82" s="29"/>
      <c r="I82" s="21"/>
      <c r="J82" s="91"/>
      <c r="K82" s="23">
        <f t="shared" si="5"/>
        <v>0</v>
      </c>
      <c r="L82" s="23" t="str">
        <f>IFERROR(VLOOKUP(CONCATENATE(H82,I82,J82),'Task Priority (TP)'!$P:$Q,2,FALSE),"")</f>
        <v/>
      </c>
      <c r="M82" s="9"/>
      <c r="N82" s="21"/>
      <c r="O82" s="21"/>
      <c r="P82" s="29"/>
      <c r="Q82" s="97">
        <f t="shared" si="6"/>
        <v>0</v>
      </c>
      <c r="R82" s="21" t="str">
        <f>IFERROR(VLOOKUP(CONCATENATE(N82,O82,P82),'Task Priority (TP)'!$P:$Q,2,FALSE),"")</f>
        <v/>
      </c>
      <c r="S82" s="211"/>
      <c r="T82" s="211"/>
      <c r="U82" s="211"/>
      <c r="V82" s="206"/>
      <c r="W82" s="213"/>
      <c r="X82" s="213"/>
      <c r="Y82" s="212"/>
    </row>
    <row r="83" spans="1:25" ht="33" customHeight="1">
      <c r="A83" s="3" t="str">
        <f t="shared" si="4"/>
        <v/>
      </c>
      <c r="B83" s="3">
        <f>SUM(K83,0.000000001+COUNT($B$1:B82)*0.000000001)</f>
        <v>7.4000000000000001E-8</v>
      </c>
      <c r="D83" s="239"/>
      <c r="E83" s="239"/>
      <c r="F83" s="239"/>
      <c r="G83" s="2" t="s">
        <v>84</v>
      </c>
      <c r="H83" s="29"/>
      <c r="I83" s="21"/>
      <c r="J83" s="91"/>
      <c r="K83" s="23">
        <f t="shared" si="5"/>
        <v>0</v>
      </c>
      <c r="L83" s="23" t="str">
        <f>IFERROR(VLOOKUP(CONCATENATE(H83,I83,J83),'Task Priority (TP)'!$P:$Q,2,FALSE),"")</f>
        <v/>
      </c>
      <c r="M83" s="9"/>
      <c r="N83" s="21"/>
      <c r="O83" s="21"/>
      <c r="P83" s="29"/>
      <c r="Q83" s="97">
        <f t="shared" si="6"/>
        <v>0</v>
      </c>
      <c r="R83" s="21" t="str">
        <f>IFERROR(VLOOKUP(CONCATENATE(N83,O83,P83),'Task Priority (TP)'!$P:$Q,2,FALSE),"")</f>
        <v/>
      </c>
      <c r="S83" s="211"/>
      <c r="T83" s="211"/>
      <c r="U83" s="211"/>
      <c r="V83" s="206"/>
      <c r="W83" s="213"/>
      <c r="X83" s="213"/>
      <c r="Y83" s="212"/>
    </row>
    <row r="84" spans="1:25" ht="33" customHeight="1">
      <c r="A84" s="3" t="str">
        <f t="shared" si="4"/>
        <v/>
      </c>
      <c r="B84" s="3">
        <f>SUM(K84,0.000000001+COUNT($B$1:B83)*0.000000001)</f>
        <v>7.4999999999999997E-8</v>
      </c>
      <c r="D84" s="239"/>
      <c r="E84" s="239"/>
      <c r="F84" s="239"/>
      <c r="G84" s="2" t="s">
        <v>84</v>
      </c>
      <c r="H84" s="29"/>
      <c r="I84" s="21"/>
      <c r="J84" s="91"/>
      <c r="K84" s="23">
        <f t="shared" si="5"/>
        <v>0</v>
      </c>
      <c r="L84" s="23" t="str">
        <f>IFERROR(VLOOKUP(CONCATENATE(H84,I84,J84),'Task Priority (TP)'!$P:$Q,2,FALSE),"")</f>
        <v/>
      </c>
      <c r="M84" s="9"/>
      <c r="N84" s="21"/>
      <c r="O84" s="21"/>
      <c r="P84" s="29"/>
      <c r="Q84" s="97">
        <f t="shared" si="6"/>
        <v>0</v>
      </c>
      <c r="R84" s="21" t="str">
        <f>IFERROR(VLOOKUP(CONCATENATE(N84,O84,P84),'Task Priority (TP)'!$P:$Q,2,FALSE),"")</f>
        <v/>
      </c>
      <c r="S84" s="211"/>
      <c r="T84" s="211"/>
      <c r="U84" s="211"/>
      <c r="V84" s="206"/>
      <c r="W84" s="213"/>
      <c r="X84" s="213"/>
      <c r="Y84" s="212"/>
    </row>
    <row r="85" spans="1:25" ht="33" customHeight="1">
      <c r="A85" s="3" t="str">
        <f t="shared" si="4"/>
        <v/>
      </c>
      <c r="B85" s="3">
        <f>SUM(K85,0.000000001+COUNT($B$1:B84)*0.000000001)</f>
        <v>7.6000000000000006E-8</v>
      </c>
      <c r="D85" s="239"/>
      <c r="E85" s="239"/>
      <c r="F85" s="239"/>
      <c r="G85" s="2" t="s">
        <v>84</v>
      </c>
      <c r="H85" s="29"/>
      <c r="I85" s="21"/>
      <c r="J85" s="91"/>
      <c r="K85" s="23">
        <f t="shared" si="5"/>
        <v>0</v>
      </c>
      <c r="L85" s="23" t="str">
        <f>IFERROR(VLOOKUP(CONCATENATE(H85,I85,J85),'Task Priority (TP)'!$P:$Q,2,FALSE),"")</f>
        <v/>
      </c>
      <c r="M85" s="9"/>
      <c r="N85" s="21"/>
      <c r="O85" s="21"/>
      <c r="P85" s="29"/>
      <c r="Q85" s="97">
        <f t="shared" si="6"/>
        <v>0</v>
      </c>
      <c r="R85" s="21" t="str">
        <f>IFERROR(VLOOKUP(CONCATENATE(N85,O85,P85),'Task Priority (TP)'!$P:$Q,2,FALSE),"")</f>
        <v/>
      </c>
      <c r="S85" s="211"/>
      <c r="T85" s="211"/>
      <c r="U85" s="211"/>
      <c r="V85" s="206"/>
      <c r="W85" s="213"/>
      <c r="X85" s="213"/>
      <c r="Y85" s="212"/>
    </row>
    <row r="86" spans="1:25" ht="33" customHeight="1">
      <c r="A86" s="3" t="str">
        <f t="shared" si="4"/>
        <v/>
      </c>
      <c r="B86" s="3">
        <f>SUM(K86,0.000000001+COUNT($B$1:B85)*0.000000001)</f>
        <v>7.7000000000000001E-8</v>
      </c>
      <c r="D86" s="239"/>
      <c r="E86" s="239"/>
      <c r="F86" s="239"/>
      <c r="G86" s="2" t="s">
        <v>84</v>
      </c>
      <c r="H86" s="29"/>
      <c r="I86" s="21"/>
      <c r="J86" s="91"/>
      <c r="K86" s="23">
        <f t="shared" si="5"/>
        <v>0</v>
      </c>
      <c r="L86" s="23" t="str">
        <f>IFERROR(VLOOKUP(CONCATENATE(H86,I86,J86),'Task Priority (TP)'!$P:$Q,2,FALSE),"")</f>
        <v/>
      </c>
      <c r="M86" s="9"/>
      <c r="N86" s="21"/>
      <c r="O86" s="21"/>
      <c r="P86" s="29"/>
      <c r="Q86" s="97">
        <f t="shared" si="6"/>
        <v>0</v>
      </c>
      <c r="R86" s="21" t="str">
        <f>IFERROR(VLOOKUP(CONCATENATE(N86,O86,P86),'Task Priority (TP)'!$P:$Q,2,FALSE),"")</f>
        <v/>
      </c>
      <c r="S86" s="211"/>
      <c r="T86" s="211"/>
      <c r="U86" s="211"/>
      <c r="V86" s="206"/>
      <c r="W86" s="213"/>
      <c r="X86" s="213"/>
      <c r="Y86" s="212"/>
    </row>
    <row r="87" spans="1:25" ht="33" customHeight="1">
      <c r="A87" s="3" t="str">
        <f t="shared" si="4"/>
        <v/>
      </c>
      <c r="B87" s="3">
        <f>SUM(K87,0.000000001+COUNT($B$1:B86)*0.000000001)</f>
        <v>7.7999999999999997E-8</v>
      </c>
      <c r="D87" s="239"/>
      <c r="E87" s="239"/>
      <c r="F87" s="239"/>
      <c r="G87" s="2" t="s">
        <v>84</v>
      </c>
      <c r="H87" s="29"/>
      <c r="I87" s="21"/>
      <c r="J87" s="91"/>
      <c r="K87" s="23">
        <f t="shared" si="5"/>
        <v>0</v>
      </c>
      <c r="L87" s="23" t="str">
        <f>IFERROR(VLOOKUP(CONCATENATE(H87,I87,J87),'Task Priority (TP)'!$P:$Q,2,FALSE),"")</f>
        <v/>
      </c>
      <c r="M87" s="9"/>
      <c r="N87" s="21"/>
      <c r="O87" s="21"/>
      <c r="P87" s="29"/>
      <c r="Q87" s="97">
        <f t="shared" si="6"/>
        <v>0</v>
      </c>
      <c r="R87" s="21" t="str">
        <f>IFERROR(VLOOKUP(CONCATENATE(N87,O87,P87),'Task Priority (TP)'!$P:$Q,2,FALSE),"")</f>
        <v/>
      </c>
      <c r="S87" s="211"/>
      <c r="T87" s="211"/>
      <c r="U87" s="211"/>
      <c r="V87" s="206"/>
      <c r="W87" s="213"/>
      <c r="X87" s="213"/>
      <c r="Y87" s="212"/>
    </row>
    <row r="88" spans="1:25" ht="33" customHeight="1">
      <c r="A88" s="3" t="str">
        <f t="shared" si="4"/>
        <v/>
      </c>
      <c r="B88" s="3">
        <f>SUM(K88,0.000000001+COUNT($B$1:B87)*0.000000001)</f>
        <v>7.9000000000000006E-8</v>
      </c>
      <c r="D88" s="239"/>
      <c r="E88" s="239"/>
      <c r="F88" s="239"/>
      <c r="G88" s="2" t="s">
        <v>84</v>
      </c>
      <c r="H88" s="29"/>
      <c r="I88" s="21"/>
      <c r="J88" s="91"/>
      <c r="K88" s="23">
        <f t="shared" si="5"/>
        <v>0</v>
      </c>
      <c r="L88" s="23" t="str">
        <f>IFERROR(VLOOKUP(CONCATENATE(H88,I88,J88),'Task Priority (TP)'!$P:$Q,2,FALSE),"")</f>
        <v/>
      </c>
      <c r="M88" s="9"/>
      <c r="N88" s="21"/>
      <c r="O88" s="21"/>
      <c r="P88" s="29"/>
      <c r="Q88" s="97">
        <f t="shared" si="6"/>
        <v>0</v>
      </c>
      <c r="R88" s="21" t="str">
        <f>IFERROR(VLOOKUP(CONCATENATE(N88,O88,P88),'Task Priority (TP)'!$P:$Q,2,FALSE),"")</f>
        <v/>
      </c>
      <c r="S88" s="211"/>
      <c r="T88" s="211"/>
      <c r="U88" s="211"/>
      <c r="V88" s="206"/>
      <c r="W88" s="213"/>
      <c r="X88" s="213"/>
      <c r="Y88" s="212"/>
    </row>
    <row r="89" spans="1:25" ht="33" customHeight="1">
      <c r="A89" s="3" t="str">
        <f t="shared" si="4"/>
        <v/>
      </c>
      <c r="B89" s="3">
        <f>SUM(K89,0.000000001+COUNT($B$1:B88)*0.000000001)</f>
        <v>8.0000000000000002E-8</v>
      </c>
      <c r="D89" s="239"/>
      <c r="E89" s="239"/>
      <c r="F89" s="239"/>
      <c r="G89" s="2" t="s">
        <v>84</v>
      </c>
      <c r="H89" s="29"/>
      <c r="I89" s="21"/>
      <c r="J89" s="91"/>
      <c r="K89" s="23">
        <f t="shared" si="5"/>
        <v>0</v>
      </c>
      <c r="L89" s="23" t="str">
        <f>IFERROR(VLOOKUP(CONCATENATE(H89,I89,J89),'Task Priority (TP)'!$P:$Q,2,FALSE),"")</f>
        <v/>
      </c>
      <c r="M89" s="9"/>
      <c r="N89" s="21"/>
      <c r="O89" s="21"/>
      <c r="P89" s="29"/>
      <c r="Q89" s="97">
        <f t="shared" si="6"/>
        <v>0</v>
      </c>
      <c r="R89" s="21" t="str">
        <f>IFERROR(VLOOKUP(CONCATENATE(N89,O89,P89),'Task Priority (TP)'!$P:$Q,2,FALSE),"")</f>
        <v/>
      </c>
      <c r="S89" s="211"/>
      <c r="T89" s="211"/>
      <c r="U89" s="211"/>
      <c r="V89" s="206"/>
      <c r="W89" s="213"/>
      <c r="X89" s="213"/>
      <c r="Y89" s="212"/>
    </row>
    <row r="90" spans="1:25" ht="33" customHeight="1">
      <c r="A90" s="3" t="str">
        <f t="shared" si="4"/>
        <v/>
      </c>
      <c r="B90" s="3">
        <f>SUM(K90,0.000000001+COUNT($B$1:B89)*0.000000001)</f>
        <v>8.0999999999999997E-8</v>
      </c>
      <c r="D90" s="239"/>
      <c r="E90" s="239"/>
      <c r="F90" s="239"/>
      <c r="G90" s="2" t="s">
        <v>84</v>
      </c>
      <c r="H90" s="29"/>
      <c r="I90" s="21"/>
      <c r="J90" s="91"/>
      <c r="K90" s="23">
        <f t="shared" si="5"/>
        <v>0</v>
      </c>
      <c r="L90" s="23" t="str">
        <f>IFERROR(VLOOKUP(CONCATENATE(H90,I90,J90),'Task Priority (TP)'!$P:$Q,2,FALSE),"")</f>
        <v/>
      </c>
      <c r="M90" s="9"/>
      <c r="N90" s="21"/>
      <c r="O90" s="21"/>
      <c r="P90" s="29"/>
      <c r="Q90" s="97">
        <f t="shared" si="6"/>
        <v>0</v>
      </c>
      <c r="R90" s="21" t="str">
        <f>IFERROR(VLOOKUP(CONCATENATE(N90,O90,P90),'Task Priority (TP)'!$P:$Q,2,FALSE),"")</f>
        <v/>
      </c>
      <c r="S90" s="211"/>
      <c r="T90" s="211"/>
      <c r="U90" s="211"/>
      <c r="V90" s="206"/>
      <c r="W90" s="213"/>
      <c r="X90" s="213"/>
      <c r="Y90" s="212"/>
    </row>
    <row r="91" spans="1:25" ht="33" customHeight="1">
      <c r="A91" s="3" t="str">
        <f t="shared" si="4"/>
        <v/>
      </c>
      <c r="B91" s="3">
        <f>SUM(K91,0.000000001+COUNT($B$1:B90)*0.000000001)</f>
        <v>8.2000000000000006E-8</v>
      </c>
      <c r="D91" s="239"/>
      <c r="E91" s="239"/>
      <c r="F91" s="239"/>
      <c r="G91" s="2" t="s">
        <v>84</v>
      </c>
      <c r="H91" s="29"/>
      <c r="I91" s="21"/>
      <c r="J91" s="91"/>
      <c r="K91" s="23">
        <f t="shared" si="5"/>
        <v>0</v>
      </c>
      <c r="L91" s="23" t="str">
        <f>IFERROR(VLOOKUP(CONCATENATE(H91,I91,J91),'Task Priority (TP)'!$P:$Q,2,FALSE),"")</f>
        <v/>
      </c>
      <c r="M91" s="9"/>
      <c r="N91" s="21"/>
      <c r="O91" s="21"/>
      <c r="P91" s="29"/>
      <c r="Q91" s="97">
        <f t="shared" si="6"/>
        <v>0</v>
      </c>
      <c r="R91" s="21" t="str">
        <f>IFERROR(VLOOKUP(CONCATENATE(N91,O91,P91),'Task Priority (TP)'!$P:$Q,2,FALSE),"")</f>
        <v/>
      </c>
      <c r="S91" s="211"/>
      <c r="T91" s="211"/>
      <c r="U91" s="211"/>
      <c r="V91" s="206"/>
      <c r="W91" s="213"/>
      <c r="X91" s="213"/>
      <c r="Y91" s="212"/>
    </row>
    <row r="92" spans="1:25" ht="33" customHeight="1">
      <c r="A92" s="3" t="str">
        <f t="shared" si="4"/>
        <v/>
      </c>
      <c r="B92" s="3">
        <f>SUM(K92,0.000000001+COUNT($B$1:B91)*0.000000001)</f>
        <v>8.3000000000000002E-8</v>
      </c>
      <c r="D92" s="239"/>
      <c r="E92" s="239"/>
      <c r="F92" s="239"/>
      <c r="G92" s="2" t="s">
        <v>84</v>
      </c>
      <c r="H92" s="29"/>
      <c r="I92" s="21"/>
      <c r="J92" s="91"/>
      <c r="K92" s="23">
        <f t="shared" si="5"/>
        <v>0</v>
      </c>
      <c r="L92" s="23" t="str">
        <f>IFERROR(VLOOKUP(CONCATENATE(H92,I92,J92),'Task Priority (TP)'!$P:$Q,2,FALSE),"")</f>
        <v/>
      </c>
      <c r="M92" s="9"/>
      <c r="N92" s="21"/>
      <c r="O92" s="21"/>
      <c r="P92" s="29"/>
      <c r="Q92" s="97">
        <f t="shared" si="6"/>
        <v>0</v>
      </c>
      <c r="R92" s="21" t="str">
        <f>IFERROR(VLOOKUP(CONCATENATE(N92,O92,P92),'Task Priority (TP)'!$P:$Q,2,FALSE),"")</f>
        <v/>
      </c>
      <c r="S92" s="211"/>
      <c r="T92" s="211"/>
      <c r="U92" s="211"/>
      <c r="V92" s="206"/>
      <c r="W92" s="213"/>
      <c r="X92" s="213"/>
      <c r="Y92" s="212"/>
    </row>
    <row r="93" spans="1:25" ht="33" customHeight="1">
      <c r="A93" s="3" t="str">
        <f t="shared" si="4"/>
        <v/>
      </c>
      <c r="B93" s="3">
        <f>SUM(K93,0.000000001+COUNT($B$1:B92)*0.000000001)</f>
        <v>8.3999999999999998E-8</v>
      </c>
      <c r="D93" s="239"/>
      <c r="E93" s="239"/>
      <c r="F93" s="239"/>
      <c r="G93" s="2" t="s">
        <v>84</v>
      </c>
      <c r="H93" s="29"/>
      <c r="I93" s="21"/>
      <c r="J93" s="91"/>
      <c r="K93" s="23">
        <f t="shared" si="5"/>
        <v>0</v>
      </c>
      <c r="L93" s="23" t="str">
        <f>IFERROR(VLOOKUP(CONCATENATE(H93,I93,J93),'Task Priority (TP)'!$P:$Q,2,FALSE),"")</f>
        <v/>
      </c>
      <c r="M93" s="9"/>
      <c r="N93" s="21"/>
      <c r="O93" s="21"/>
      <c r="P93" s="29"/>
      <c r="Q93" s="97">
        <f t="shared" si="6"/>
        <v>0</v>
      </c>
      <c r="R93" s="21" t="str">
        <f>IFERROR(VLOOKUP(CONCATENATE(N93,O93,P93),'Task Priority (TP)'!$P:$Q,2,FALSE),"")</f>
        <v/>
      </c>
      <c r="S93" s="211"/>
      <c r="T93" s="211"/>
      <c r="U93" s="211"/>
      <c r="V93" s="206"/>
      <c r="W93" s="213"/>
      <c r="X93" s="213"/>
      <c r="Y93" s="212"/>
    </row>
    <row r="94" spans="1:25" ht="33" customHeight="1">
      <c r="A94" s="3" t="str">
        <f t="shared" si="4"/>
        <v/>
      </c>
      <c r="B94" s="3">
        <f>SUM(K94,0.000000001+COUNT($B$1:B93)*0.000000001)</f>
        <v>8.5000000000000007E-8</v>
      </c>
      <c r="D94" s="239"/>
      <c r="E94" s="239"/>
      <c r="F94" s="239"/>
      <c r="G94" s="2" t="s">
        <v>84</v>
      </c>
      <c r="H94" s="29"/>
      <c r="I94" s="21"/>
      <c r="J94" s="91"/>
      <c r="K94" s="23">
        <f t="shared" si="5"/>
        <v>0</v>
      </c>
      <c r="L94" s="23" t="str">
        <f>IFERROR(VLOOKUP(CONCATENATE(H94,I94,J94),'Task Priority (TP)'!$P:$Q,2,FALSE),"")</f>
        <v/>
      </c>
      <c r="M94" s="9"/>
      <c r="N94" s="21"/>
      <c r="O94" s="21"/>
      <c r="P94" s="29"/>
      <c r="Q94" s="97">
        <f t="shared" si="6"/>
        <v>0</v>
      </c>
      <c r="R94" s="21" t="str">
        <f>IFERROR(VLOOKUP(CONCATENATE(N94,O94,P94),'Task Priority (TP)'!$P:$Q,2,FALSE),"")</f>
        <v/>
      </c>
      <c r="S94" s="211"/>
      <c r="T94" s="211"/>
      <c r="U94" s="211"/>
      <c r="V94" s="206"/>
      <c r="W94" s="213"/>
      <c r="X94" s="213"/>
      <c r="Y94" s="212"/>
    </row>
    <row r="95" spans="1:25" ht="33" customHeight="1">
      <c r="A95" s="3" t="str">
        <f t="shared" si="4"/>
        <v/>
      </c>
      <c r="B95" s="3">
        <f>SUM(K95,0.000000001+COUNT($B$1:B94)*0.000000001)</f>
        <v>8.6000000000000002E-8</v>
      </c>
      <c r="D95" s="239"/>
      <c r="E95" s="239"/>
      <c r="F95" s="239"/>
      <c r="G95" s="2" t="s">
        <v>84</v>
      </c>
      <c r="H95" s="29"/>
      <c r="I95" s="21"/>
      <c r="J95" s="91"/>
      <c r="K95" s="23">
        <f t="shared" si="5"/>
        <v>0</v>
      </c>
      <c r="L95" s="23" t="str">
        <f>IFERROR(VLOOKUP(CONCATENATE(H95,I95,J95),'Task Priority (TP)'!$P:$Q,2,FALSE),"")</f>
        <v/>
      </c>
      <c r="M95" s="9"/>
      <c r="N95" s="21"/>
      <c r="O95" s="21"/>
      <c r="P95" s="29"/>
      <c r="Q95" s="97">
        <f t="shared" si="6"/>
        <v>0</v>
      </c>
      <c r="R95" s="21" t="str">
        <f>IFERROR(VLOOKUP(CONCATENATE(N95,O95,P95),'Task Priority (TP)'!$P:$Q,2,FALSE),"")</f>
        <v/>
      </c>
      <c r="S95" s="211"/>
      <c r="T95" s="211"/>
      <c r="U95" s="211"/>
      <c r="V95" s="206"/>
      <c r="W95" s="213"/>
      <c r="X95" s="213"/>
      <c r="Y95" s="212"/>
    </row>
    <row r="96" spans="1:25" ht="33" customHeight="1">
      <c r="A96" s="3" t="str">
        <f t="shared" si="4"/>
        <v/>
      </c>
      <c r="B96" s="3">
        <f>SUM(K96,0.000000001+COUNT($B$1:B95)*0.000000001)</f>
        <v>8.6999999999999998E-8</v>
      </c>
      <c r="D96" s="239"/>
      <c r="E96" s="239"/>
      <c r="F96" s="239"/>
      <c r="G96" s="2" t="s">
        <v>84</v>
      </c>
      <c r="H96" s="29"/>
      <c r="I96" s="21"/>
      <c r="J96" s="91"/>
      <c r="K96" s="23">
        <f t="shared" si="5"/>
        <v>0</v>
      </c>
      <c r="L96" s="23" t="str">
        <f>IFERROR(VLOOKUP(CONCATENATE(H96,I96,J96),'Task Priority (TP)'!$P:$Q,2,FALSE),"")</f>
        <v/>
      </c>
      <c r="M96" s="9"/>
      <c r="N96" s="21"/>
      <c r="O96" s="21"/>
      <c r="P96" s="29"/>
      <c r="Q96" s="97">
        <f t="shared" si="6"/>
        <v>0</v>
      </c>
      <c r="R96" s="21" t="str">
        <f>IFERROR(VLOOKUP(CONCATENATE(N96,O96,P96),'Task Priority (TP)'!$P:$Q,2,FALSE),"")</f>
        <v/>
      </c>
      <c r="S96" s="211"/>
      <c r="T96" s="211"/>
      <c r="U96" s="211"/>
      <c r="V96" s="206"/>
      <c r="W96" s="213"/>
      <c r="X96" s="213"/>
      <c r="Y96" s="212"/>
    </row>
    <row r="97" spans="1:25" ht="33" customHeight="1">
      <c r="A97" s="3" t="str">
        <f t="shared" si="4"/>
        <v/>
      </c>
      <c r="B97" s="3">
        <f>SUM(K97,0.000000001+COUNT($B$1:B96)*0.000000001)</f>
        <v>8.8000000000000007E-8</v>
      </c>
      <c r="D97" s="239"/>
      <c r="E97" s="239"/>
      <c r="F97" s="239"/>
      <c r="G97" s="2" t="s">
        <v>84</v>
      </c>
      <c r="H97" s="29"/>
      <c r="I97" s="21"/>
      <c r="J97" s="91"/>
      <c r="K97" s="23">
        <f t="shared" si="5"/>
        <v>0</v>
      </c>
      <c r="L97" s="23" t="str">
        <f>IFERROR(VLOOKUP(CONCATENATE(H97,I97,J97),'Task Priority (TP)'!$P:$Q,2,FALSE),"")</f>
        <v/>
      </c>
      <c r="M97" s="9"/>
      <c r="N97" s="21"/>
      <c r="O97" s="21"/>
      <c r="P97" s="29"/>
      <c r="Q97" s="97">
        <f t="shared" si="6"/>
        <v>0</v>
      </c>
      <c r="R97" s="21" t="str">
        <f>IFERROR(VLOOKUP(CONCATENATE(N97,O97,P97),'Task Priority (TP)'!$P:$Q,2,FALSE),"")</f>
        <v/>
      </c>
      <c r="S97" s="211"/>
      <c r="T97" s="211"/>
      <c r="U97" s="211"/>
      <c r="V97" s="206"/>
      <c r="W97" s="213"/>
      <c r="X97" s="213"/>
      <c r="Y97" s="212"/>
    </row>
    <row r="98" spans="1:25" ht="33" customHeight="1">
      <c r="A98" s="3" t="str">
        <f t="shared" si="4"/>
        <v/>
      </c>
      <c r="B98" s="3">
        <f>SUM(K98,0.000000001+COUNT($B$1:B97)*0.000000001)</f>
        <v>8.9000000000000003E-8</v>
      </c>
      <c r="D98" s="239"/>
      <c r="E98" s="239"/>
      <c r="F98" s="239"/>
      <c r="G98" s="2" t="s">
        <v>84</v>
      </c>
      <c r="H98" s="29"/>
      <c r="I98" s="21"/>
      <c r="J98" s="91"/>
      <c r="K98" s="23">
        <f t="shared" si="5"/>
        <v>0</v>
      </c>
      <c r="L98" s="23" t="str">
        <f>IFERROR(VLOOKUP(CONCATENATE(H98,I98,J98),'Task Priority (TP)'!$P:$Q,2,FALSE),"")</f>
        <v/>
      </c>
      <c r="M98" s="9"/>
      <c r="N98" s="21"/>
      <c r="O98" s="21"/>
      <c r="P98" s="29"/>
      <c r="Q98" s="97">
        <f t="shared" si="6"/>
        <v>0</v>
      </c>
      <c r="R98" s="21" t="str">
        <f>IFERROR(VLOOKUP(CONCATENATE(N98,O98,P98),'Task Priority (TP)'!$P:$Q,2,FALSE),"")</f>
        <v/>
      </c>
      <c r="S98" s="211"/>
      <c r="T98" s="211"/>
      <c r="U98" s="211"/>
      <c r="V98" s="206"/>
      <c r="W98" s="213"/>
      <c r="X98" s="213"/>
      <c r="Y98" s="212"/>
    </row>
    <row r="99" spans="1:25" ht="33" customHeight="1">
      <c r="A99" s="3" t="str">
        <f t="shared" si="4"/>
        <v/>
      </c>
      <c r="B99" s="3">
        <f>SUM(K99,0.000000001+COUNT($B$1:B98)*0.000000001)</f>
        <v>8.9999999999999999E-8</v>
      </c>
      <c r="D99" s="239"/>
      <c r="E99" s="239"/>
      <c r="F99" s="239"/>
      <c r="G99" s="2" t="s">
        <v>84</v>
      </c>
      <c r="H99" s="29"/>
      <c r="I99" s="21"/>
      <c r="J99" s="91"/>
      <c r="K99" s="23">
        <f t="shared" si="5"/>
        <v>0</v>
      </c>
      <c r="L99" s="23" t="str">
        <f>IFERROR(VLOOKUP(CONCATENATE(H99,I99,J99),'Task Priority (TP)'!$P:$Q,2,FALSE),"")</f>
        <v/>
      </c>
      <c r="M99" s="9"/>
      <c r="N99" s="21"/>
      <c r="O99" s="21"/>
      <c r="P99" s="29"/>
      <c r="Q99" s="97">
        <f t="shared" si="6"/>
        <v>0</v>
      </c>
      <c r="R99" s="21" t="str">
        <f>IFERROR(VLOOKUP(CONCATENATE(N99,O99,P99),'Task Priority (TP)'!$P:$Q,2,FALSE),"")</f>
        <v/>
      </c>
      <c r="S99" s="211"/>
      <c r="T99" s="211"/>
      <c r="U99" s="211"/>
      <c r="V99" s="206"/>
      <c r="W99" s="213"/>
      <c r="X99" s="213"/>
      <c r="Y99" s="212"/>
    </row>
    <row r="100" spans="1:25" ht="33" customHeight="1">
      <c r="A100" s="3" t="str">
        <f t="shared" si="4"/>
        <v/>
      </c>
      <c r="B100" s="3">
        <f>SUM(K100,0.000000001+COUNT($B$1:B99)*0.000000001)</f>
        <v>9.1000000000000008E-8</v>
      </c>
      <c r="D100" s="239"/>
      <c r="E100" s="239"/>
      <c r="F100" s="239"/>
      <c r="G100" s="2" t="s">
        <v>84</v>
      </c>
      <c r="H100" s="29"/>
      <c r="I100" s="21"/>
      <c r="J100" s="91"/>
      <c r="K100" s="23">
        <f t="shared" si="5"/>
        <v>0</v>
      </c>
      <c r="L100" s="23" t="str">
        <f>IFERROR(VLOOKUP(CONCATENATE(H100,I100,J100),'Task Priority (TP)'!$P:$Q,2,FALSE),"")</f>
        <v/>
      </c>
      <c r="M100" s="9"/>
      <c r="N100" s="21"/>
      <c r="O100" s="21"/>
      <c r="P100" s="29"/>
      <c r="Q100" s="97">
        <f t="shared" si="6"/>
        <v>0</v>
      </c>
      <c r="R100" s="21" t="str">
        <f>IFERROR(VLOOKUP(CONCATENATE(N100,O100,P100),'Task Priority (TP)'!$P:$Q,2,FALSE),"")</f>
        <v/>
      </c>
      <c r="S100" s="211"/>
      <c r="T100" s="211"/>
      <c r="U100" s="211"/>
      <c r="V100" s="206"/>
      <c r="W100" s="213"/>
      <c r="X100" s="213"/>
      <c r="Y100" s="212"/>
    </row>
    <row r="101" spans="1:25" ht="33" customHeight="1">
      <c r="A101" s="3" t="str">
        <f t="shared" si="4"/>
        <v/>
      </c>
      <c r="B101" s="3">
        <f>SUM(K101,0.000000001+COUNT($B$1:B100)*0.000000001)</f>
        <v>9.2000000000000003E-8</v>
      </c>
      <c r="D101" s="239"/>
      <c r="E101" s="239"/>
      <c r="F101" s="239"/>
      <c r="G101" s="2" t="s">
        <v>84</v>
      </c>
      <c r="H101" s="29"/>
      <c r="I101" s="21"/>
      <c r="J101" s="91"/>
      <c r="K101" s="23">
        <f t="shared" si="5"/>
        <v>0</v>
      </c>
      <c r="L101" s="23" t="str">
        <f>IFERROR(VLOOKUP(CONCATENATE(H101,I101,J101),'Task Priority (TP)'!$P:$Q,2,FALSE),"")</f>
        <v/>
      </c>
      <c r="M101" s="9"/>
      <c r="N101" s="21"/>
      <c r="O101" s="21"/>
      <c r="P101" s="29"/>
      <c r="Q101" s="97">
        <f t="shared" si="6"/>
        <v>0</v>
      </c>
      <c r="R101" s="21" t="str">
        <f>IFERROR(VLOOKUP(CONCATENATE(N101,O101,P101),'Task Priority (TP)'!$P:$Q,2,FALSE),"")</f>
        <v/>
      </c>
      <c r="S101" s="211"/>
      <c r="T101" s="211"/>
      <c r="U101" s="211"/>
      <c r="V101" s="206"/>
      <c r="W101" s="213"/>
      <c r="X101" s="213"/>
      <c r="Y101" s="212"/>
    </row>
    <row r="102" spans="1:25" ht="33" customHeight="1">
      <c r="A102" s="3" t="str">
        <f t="shared" si="4"/>
        <v/>
      </c>
      <c r="B102" s="3">
        <f>SUM(K102,0.000000001+COUNT($B$1:B101)*0.000000001)</f>
        <v>9.2999999999999999E-8</v>
      </c>
      <c r="D102" s="239"/>
      <c r="E102" s="239"/>
      <c r="F102" s="239"/>
      <c r="G102" s="2" t="s">
        <v>84</v>
      </c>
      <c r="H102" s="29"/>
      <c r="I102" s="21"/>
      <c r="J102" s="91"/>
      <c r="K102" s="23">
        <f t="shared" si="5"/>
        <v>0</v>
      </c>
      <c r="L102" s="23" t="str">
        <f>IFERROR(VLOOKUP(CONCATENATE(H102,I102,J102),'Task Priority (TP)'!$P:$Q,2,FALSE),"")</f>
        <v/>
      </c>
      <c r="M102" s="9"/>
      <c r="N102" s="21"/>
      <c r="O102" s="21"/>
      <c r="P102" s="29"/>
      <c r="Q102" s="97">
        <f t="shared" si="6"/>
        <v>0</v>
      </c>
      <c r="R102" s="21" t="str">
        <f>IFERROR(VLOOKUP(CONCATENATE(N102,O102,P102),'Task Priority (TP)'!$P:$Q,2,FALSE),"")</f>
        <v/>
      </c>
      <c r="S102" s="211"/>
      <c r="T102" s="211"/>
      <c r="U102" s="211"/>
      <c r="V102" s="206"/>
      <c r="W102" s="213"/>
      <c r="X102" s="213"/>
      <c r="Y102" s="212"/>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7">
        <f t="shared" si="6"/>
        <v>0</v>
      </c>
      <c r="R103" s="21" t="str">
        <f>IFERROR(VLOOKUP(CONCATENATE(N103,O103,P103),'Task Priority (TP)'!$P:$Q,2,FALSE),"")</f>
        <v/>
      </c>
      <c r="S103" s="211"/>
      <c r="T103" s="211"/>
      <c r="U103" s="211"/>
      <c r="V103" s="206"/>
      <c r="W103" s="213"/>
      <c r="X103" s="213"/>
      <c r="Y103" s="212"/>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7">
        <f t="shared" si="6"/>
        <v>0</v>
      </c>
      <c r="R104" s="21" t="str">
        <f>IFERROR(VLOOKUP(CONCATENATE(N104,O104,P104),'Task Priority (TP)'!$P:$Q,2,FALSE),"")</f>
        <v/>
      </c>
      <c r="S104" s="211"/>
      <c r="T104" s="211"/>
      <c r="U104" s="211"/>
      <c r="V104" s="206"/>
      <c r="W104" s="213"/>
      <c r="X104" s="213"/>
      <c r="Y104" s="212"/>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7">
        <f t="shared" si="6"/>
        <v>0</v>
      </c>
      <c r="R105" s="21" t="str">
        <f>IFERROR(VLOOKUP(CONCATENATE(N105,O105,P105),'Task Priority (TP)'!$P:$Q,2,FALSE),"")</f>
        <v/>
      </c>
      <c r="S105" s="211"/>
      <c r="T105" s="211"/>
      <c r="U105" s="211"/>
      <c r="V105" s="206"/>
      <c r="W105" s="213"/>
      <c r="X105" s="213"/>
      <c r="Y105" s="212"/>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7">
        <f t="shared" si="6"/>
        <v>0</v>
      </c>
      <c r="R106" s="21" t="str">
        <f>IFERROR(VLOOKUP(CONCATENATE(N106,O106,P106),'Task Priority (TP)'!$P:$Q,2,FALSE),"")</f>
        <v/>
      </c>
      <c r="S106" s="211"/>
      <c r="T106" s="211"/>
      <c r="U106" s="211"/>
      <c r="V106" s="206"/>
      <c r="W106" s="213"/>
      <c r="X106" s="213"/>
      <c r="Y106" s="212"/>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7">
        <f t="shared" si="6"/>
        <v>0</v>
      </c>
      <c r="R107" s="21" t="str">
        <f>IFERROR(VLOOKUP(CONCATENATE(N107,O107,P107),'Task Priority (TP)'!$P:$Q,2,FALSE),"")</f>
        <v/>
      </c>
      <c r="S107" s="211"/>
      <c r="T107" s="211"/>
      <c r="U107" s="211"/>
      <c r="V107" s="206"/>
      <c r="W107" s="213"/>
      <c r="X107" s="213"/>
      <c r="Y107" s="212"/>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7">
        <f t="shared" si="6"/>
        <v>0</v>
      </c>
      <c r="R108" s="21" t="str">
        <f>IFERROR(VLOOKUP(CONCATENATE(N108,O108,P108),'Task Priority (TP)'!$P:$Q,2,FALSE),"")</f>
        <v/>
      </c>
      <c r="S108" s="211"/>
      <c r="T108" s="211"/>
      <c r="U108" s="211"/>
      <c r="V108" s="206"/>
      <c r="W108" s="213"/>
      <c r="X108" s="213"/>
      <c r="Y108" s="212"/>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7">
        <f t="shared" si="6"/>
        <v>0</v>
      </c>
      <c r="R109" s="21" t="str">
        <f>IFERROR(VLOOKUP(CONCATENATE(N109,O109,P109),'Task Priority (TP)'!$P:$Q,2,FALSE),"")</f>
        <v/>
      </c>
      <c r="S109" s="211"/>
      <c r="T109" s="211"/>
      <c r="U109" s="211"/>
      <c r="V109" s="206"/>
      <c r="W109" s="213"/>
      <c r="X109" s="213"/>
      <c r="Y109" s="212"/>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7">
        <f t="shared" si="6"/>
        <v>0</v>
      </c>
      <c r="R110" s="21" t="str">
        <f>IFERROR(VLOOKUP(CONCATENATE(N110,O110,P110),'Task Priority (TP)'!$P:$Q,2,FALSE),"")</f>
        <v/>
      </c>
      <c r="S110" s="211"/>
      <c r="T110" s="211"/>
      <c r="U110" s="211"/>
      <c r="V110" s="206"/>
      <c r="W110" s="213"/>
      <c r="X110" s="213"/>
      <c r="Y110" s="212"/>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7">
        <f t="shared" si="6"/>
        <v>0</v>
      </c>
      <c r="R111" s="21" t="str">
        <f>IFERROR(VLOOKUP(CONCATENATE(N111,O111,P111),'Task Priority (TP)'!$P:$Q,2,FALSE),"")</f>
        <v/>
      </c>
      <c r="S111" s="211"/>
      <c r="T111" s="211"/>
      <c r="U111" s="211"/>
      <c r="V111" s="206"/>
      <c r="W111" s="213"/>
      <c r="X111" s="213"/>
      <c r="Y111" s="212"/>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7">
        <f t="shared" si="6"/>
        <v>0</v>
      </c>
      <c r="R112" s="21" t="str">
        <f>IFERROR(VLOOKUP(CONCATENATE(N112,O112,P112),'Task Priority (TP)'!$P:$Q,2,FALSE),"")</f>
        <v/>
      </c>
      <c r="S112" s="211"/>
      <c r="T112" s="211"/>
      <c r="U112" s="211"/>
      <c r="V112" s="206"/>
      <c r="W112" s="213"/>
      <c r="X112" s="213"/>
      <c r="Y112" s="212"/>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7">
        <f t="shared" si="6"/>
        <v>0</v>
      </c>
      <c r="R113" s="21" t="str">
        <f>IFERROR(VLOOKUP(CONCATENATE(N113,O113,P113),'Task Priority (TP)'!$P:$Q,2,FALSE),"")</f>
        <v/>
      </c>
      <c r="S113" s="211"/>
      <c r="T113" s="211"/>
      <c r="U113" s="211"/>
      <c r="V113" s="206"/>
      <c r="W113" s="213"/>
      <c r="X113" s="213"/>
      <c r="Y113" s="212"/>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7">
        <f t="shared" si="6"/>
        <v>0</v>
      </c>
      <c r="R114" s="21" t="str">
        <f>IFERROR(VLOOKUP(CONCATENATE(N114,O114,P114),'Task Priority (TP)'!$P:$Q,2,FALSE),"")</f>
        <v/>
      </c>
      <c r="S114" s="211"/>
      <c r="T114" s="211"/>
      <c r="U114" s="211"/>
      <c r="V114" s="206"/>
      <c r="W114" s="213"/>
      <c r="X114" s="213"/>
      <c r="Y114" s="212"/>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7">
        <f t="shared" si="6"/>
        <v>0</v>
      </c>
      <c r="R115" s="21" t="str">
        <f>IFERROR(VLOOKUP(CONCATENATE(N115,O115,P115),'Task Priority (TP)'!$P:$Q,2,FALSE),"")</f>
        <v/>
      </c>
      <c r="S115" s="211"/>
      <c r="T115" s="211"/>
      <c r="U115" s="211"/>
      <c r="V115" s="206"/>
      <c r="W115" s="213"/>
      <c r="X115" s="213"/>
      <c r="Y115" s="212"/>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7">
        <f t="shared" si="6"/>
        <v>0</v>
      </c>
      <c r="R116" s="21" t="str">
        <f>IFERROR(VLOOKUP(CONCATENATE(N116,O116,P116),'Task Priority (TP)'!$P:$Q,2,FALSE),"")</f>
        <v/>
      </c>
      <c r="S116" s="211"/>
      <c r="T116" s="211"/>
      <c r="U116" s="211"/>
      <c r="V116" s="206"/>
      <c r="W116" s="213"/>
      <c r="X116" s="213"/>
      <c r="Y116" s="212"/>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7">
        <f t="shared" si="6"/>
        <v>0</v>
      </c>
      <c r="R117" s="21" t="str">
        <f>IFERROR(VLOOKUP(CONCATENATE(N117,O117,P117),'Task Priority (TP)'!$P:$Q,2,FALSE),"")</f>
        <v/>
      </c>
      <c r="S117" s="211"/>
      <c r="T117" s="211"/>
      <c r="U117" s="211"/>
      <c r="V117" s="206"/>
      <c r="W117" s="213"/>
      <c r="X117" s="213"/>
      <c r="Y117" s="212"/>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7">
        <f t="shared" si="6"/>
        <v>0</v>
      </c>
      <c r="R118" s="21" t="str">
        <f>IFERROR(VLOOKUP(CONCATENATE(N118,O118,P118),'Task Priority (TP)'!$P:$Q,2,FALSE),"")</f>
        <v/>
      </c>
      <c r="S118" s="211"/>
      <c r="T118" s="211"/>
      <c r="U118" s="211"/>
      <c r="V118" s="206"/>
      <c r="W118" s="213"/>
      <c r="X118" s="213"/>
      <c r="Y118" s="212"/>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7">
        <f t="shared" si="6"/>
        <v>0</v>
      </c>
      <c r="R119" s="21" t="str">
        <f>IFERROR(VLOOKUP(CONCATENATE(N119,O119,P119),'Task Priority (TP)'!$P:$Q,2,FALSE),"")</f>
        <v/>
      </c>
      <c r="S119" s="211"/>
      <c r="T119" s="211"/>
      <c r="U119" s="211"/>
      <c r="V119" s="206"/>
      <c r="W119" s="213"/>
      <c r="X119" s="213"/>
      <c r="Y119" s="212"/>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7">
        <f t="shared" si="6"/>
        <v>0</v>
      </c>
      <c r="R120" s="21" t="str">
        <f>IFERROR(VLOOKUP(CONCATENATE(N120,O120,P120),'Task Priority (TP)'!$P:$Q,2,FALSE),"")</f>
        <v/>
      </c>
      <c r="S120" s="211"/>
      <c r="T120" s="211"/>
      <c r="U120" s="211"/>
      <c r="V120" s="206"/>
      <c r="W120" s="213"/>
      <c r="X120" s="213"/>
      <c r="Y120" s="212"/>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7">
        <f t="shared" si="6"/>
        <v>0</v>
      </c>
      <c r="R121" s="21" t="str">
        <f>IFERROR(VLOOKUP(CONCATENATE(N121,O121,P121),'Task Priority (TP)'!$P:$Q,2,FALSE),"")</f>
        <v/>
      </c>
      <c r="S121" s="211"/>
      <c r="T121" s="211"/>
      <c r="U121" s="211"/>
      <c r="V121" s="206"/>
      <c r="W121" s="213"/>
      <c r="X121" s="213"/>
      <c r="Y121" s="212"/>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7">
        <f t="shared" si="6"/>
        <v>0</v>
      </c>
      <c r="R122" s="21" t="str">
        <f>IFERROR(VLOOKUP(CONCATENATE(N122,O122,P122),'Task Priority (TP)'!$P:$Q,2,FALSE),"")</f>
        <v/>
      </c>
      <c r="S122" s="211"/>
      <c r="T122" s="211"/>
      <c r="U122" s="211"/>
      <c r="V122" s="206"/>
      <c r="W122" s="213"/>
      <c r="X122" s="213"/>
      <c r="Y122" s="212"/>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7">
        <f t="shared" si="6"/>
        <v>0</v>
      </c>
      <c r="R123" s="21" t="str">
        <f>IFERROR(VLOOKUP(CONCATENATE(N123,O123,P123),'Task Priority (TP)'!$P:$Q,2,FALSE),"")</f>
        <v/>
      </c>
      <c r="S123" s="211"/>
      <c r="T123" s="211"/>
      <c r="U123" s="211"/>
      <c r="V123" s="206"/>
      <c r="W123" s="213"/>
      <c r="X123" s="213"/>
      <c r="Y123" s="212"/>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7">
        <f t="shared" si="6"/>
        <v>0</v>
      </c>
      <c r="R124" s="21" t="str">
        <f>IFERROR(VLOOKUP(CONCATENATE(N124,O124,P124),'Task Priority (TP)'!$P:$Q,2,FALSE),"")</f>
        <v/>
      </c>
      <c r="S124" s="211"/>
      <c r="T124" s="211"/>
      <c r="U124" s="211"/>
      <c r="V124" s="206"/>
      <c r="W124" s="213"/>
      <c r="X124" s="213"/>
      <c r="Y124" s="212"/>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7">
        <f t="shared" si="6"/>
        <v>0</v>
      </c>
      <c r="R125" s="21" t="str">
        <f>IFERROR(VLOOKUP(CONCATENATE(N125,O125,P125),'Task Priority (TP)'!$P:$Q,2,FALSE),"")</f>
        <v/>
      </c>
      <c r="S125" s="211"/>
      <c r="T125" s="211"/>
      <c r="U125" s="211"/>
      <c r="V125" s="206"/>
      <c r="W125" s="213"/>
      <c r="X125" s="213"/>
      <c r="Y125" s="212"/>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7">
        <f t="shared" si="6"/>
        <v>0</v>
      </c>
      <c r="R126" s="21" t="str">
        <f>IFERROR(VLOOKUP(CONCATENATE(N126,O126,P126),'Task Priority (TP)'!$P:$Q,2,FALSE),"")</f>
        <v/>
      </c>
      <c r="S126" s="211"/>
      <c r="T126" s="211"/>
      <c r="U126" s="211"/>
      <c r="V126" s="206"/>
      <c r="W126" s="213"/>
      <c r="X126" s="213"/>
      <c r="Y126" s="212"/>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7">
        <f t="shared" si="6"/>
        <v>0</v>
      </c>
      <c r="R127" s="21" t="str">
        <f>IFERROR(VLOOKUP(CONCATENATE(N127,O127,P127),'Task Priority (TP)'!$P:$Q,2,FALSE),"")</f>
        <v/>
      </c>
      <c r="S127" s="211"/>
      <c r="T127" s="211"/>
      <c r="U127" s="211"/>
      <c r="V127" s="206"/>
      <c r="W127" s="213"/>
      <c r="X127" s="213"/>
      <c r="Y127" s="212"/>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7">
        <f t="shared" si="6"/>
        <v>0</v>
      </c>
      <c r="R128" s="21" t="str">
        <f>IFERROR(VLOOKUP(CONCATENATE(N128,O128,P128),'Task Priority (TP)'!$P:$Q,2,FALSE),"")</f>
        <v/>
      </c>
      <c r="S128" s="211"/>
      <c r="T128" s="211"/>
      <c r="U128" s="211"/>
      <c r="V128" s="206"/>
      <c r="W128" s="213"/>
      <c r="X128" s="213"/>
      <c r="Y128" s="212"/>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7">
        <f t="shared" si="6"/>
        <v>0</v>
      </c>
      <c r="R129" s="21" t="str">
        <f>IFERROR(VLOOKUP(CONCATENATE(N129,O129,P129),'Task Priority (TP)'!$P:$Q,2,FALSE),"")</f>
        <v/>
      </c>
      <c r="S129" s="211"/>
      <c r="T129" s="211"/>
      <c r="U129" s="211"/>
      <c r="V129" s="206"/>
      <c r="W129" s="213"/>
      <c r="X129" s="213"/>
      <c r="Y129" s="212"/>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7">
        <f t="shared" si="6"/>
        <v>0</v>
      </c>
      <c r="R130" s="21" t="str">
        <f>IFERROR(VLOOKUP(CONCATENATE(N130,O130,P130),'Task Priority (TP)'!$P:$Q,2,FALSE),"")</f>
        <v/>
      </c>
      <c r="S130" s="211"/>
      <c r="T130" s="211"/>
      <c r="U130" s="211"/>
      <c r="V130" s="206"/>
      <c r="W130" s="213"/>
      <c r="X130" s="213"/>
      <c r="Y130" s="212"/>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7">
        <f t="shared" si="6"/>
        <v>0</v>
      </c>
      <c r="R131" s="21" t="str">
        <f>IFERROR(VLOOKUP(CONCATENATE(N131,O131,P131),'Task Priority (TP)'!$P:$Q,2,FALSE),"")</f>
        <v/>
      </c>
      <c r="S131" s="211"/>
      <c r="T131" s="211"/>
      <c r="U131" s="211"/>
      <c r="V131" s="206"/>
      <c r="W131" s="213"/>
      <c r="X131" s="213"/>
      <c r="Y131" s="212"/>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7">
        <f t="shared" si="6"/>
        <v>0</v>
      </c>
      <c r="R132" s="21" t="str">
        <f>IFERROR(VLOOKUP(CONCATENATE(N132,O132,P132),'Task Priority (TP)'!$P:$Q,2,FALSE),"")</f>
        <v/>
      </c>
      <c r="S132" s="211"/>
      <c r="T132" s="211"/>
      <c r="U132" s="211"/>
      <c r="V132" s="206"/>
      <c r="W132" s="213"/>
      <c r="X132" s="213"/>
      <c r="Y132" s="212"/>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7">
        <f t="shared" si="6"/>
        <v>0</v>
      </c>
      <c r="R133" s="21" t="str">
        <f>IFERROR(VLOOKUP(CONCATENATE(N133,O133,P133),'Task Priority (TP)'!$P:$Q,2,FALSE),"")</f>
        <v/>
      </c>
      <c r="S133" s="211"/>
      <c r="T133" s="211"/>
      <c r="U133" s="211"/>
      <c r="V133" s="206"/>
      <c r="W133" s="213"/>
      <c r="X133" s="213"/>
      <c r="Y133" s="212"/>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7">
        <f t="shared" si="6"/>
        <v>0</v>
      </c>
      <c r="R134" s="21" t="str">
        <f>IFERROR(VLOOKUP(CONCATENATE(N134,O134,P134),'Task Priority (TP)'!$P:$Q,2,FALSE),"")</f>
        <v/>
      </c>
      <c r="S134" s="211"/>
      <c r="T134" s="211"/>
      <c r="U134" s="211"/>
      <c r="V134" s="206"/>
      <c r="W134" s="213"/>
      <c r="X134" s="213"/>
      <c r="Y134" s="212"/>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7">
        <f t="shared" si="6"/>
        <v>0</v>
      </c>
      <c r="R135" s="21" t="str">
        <f>IFERROR(VLOOKUP(CONCATENATE(N135,O135,P135),'Task Priority (TP)'!$P:$Q,2,FALSE),"")</f>
        <v/>
      </c>
      <c r="S135" s="211"/>
      <c r="T135" s="211"/>
      <c r="U135" s="211"/>
      <c r="V135" s="206"/>
      <c r="W135" s="213"/>
      <c r="X135" s="213"/>
      <c r="Y135" s="212"/>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7">
        <f t="shared" si="6"/>
        <v>0</v>
      </c>
      <c r="R136" s="21" t="str">
        <f>IFERROR(VLOOKUP(CONCATENATE(N136,O136,P136),'Task Priority (TP)'!$P:$Q,2,FALSE),"")</f>
        <v/>
      </c>
      <c r="S136" s="211"/>
      <c r="T136" s="211"/>
      <c r="U136" s="211"/>
      <c r="V136" s="206"/>
      <c r="W136" s="213"/>
      <c r="X136" s="213"/>
      <c r="Y136" s="212"/>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7">
        <f t="shared" si="6"/>
        <v>0</v>
      </c>
      <c r="R137" s="21" t="str">
        <f>IFERROR(VLOOKUP(CONCATENATE(N137,O137,P137),'Task Priority (TP)'!$P:$Q,2,FALSE),"")</f>
        <v/>
      </c>
      <c r="S137" s="211"/>
      <c r="T137" s="211"/>
      <c r="U137" s="211"/>
      <c r="V137" s="206"/>
      <c r="W137" s="213"/>
      <c r="X137" s="213"/>
      <c r="Y137" s="212"/>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7">
        <f t="shared" si="6"/>
        <v>0</v>
      </c>
      <c r="R138" s="21" t="str">
        <f>IFERROR(VLOOKUP(CONCATENATE(N138,O138,P138),'Task Priority (TP)'!$P:$Q,2,FALSE),"")</f>
        <v/>
      </c>
      <c r="S138" s="211"/>
      <c r="T138" s="211"/>
      <c r="U138" s="211"/>
      <c r="V138" s="206"/>
      <c r="W138" s="213"/>
      <c r="X138" s="213"/>
      <c r="Y138" s="212"/>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7">
        <f t="shared" si="6"/>
        <v>0</v>
      </c>
      <c r="R139" s="21" t="str">
        <f>IFERROR(VLOOKUP(CONCATENATE(N139,O139,P139),'Task Priority (TP)'!$P:$Q,2,FALSE),"")</f>
        <v/>
      </c>
      <c r="S139" s="211"/>
      <c r="T139" s="211"/>
      <c r="U139" s="211"/>
      <c r="V139" s="206"/>
      <c r="W139" s="213"/>
      <c r="X139" s="213"/>
      <c r="Y139" s="212"/>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7">
        <f t="shared" si="6"/>
        <v>0</v>
      </c>
      <c r="R140" s="21" t="str">
        <f>IFERROR(VLOOKUP(CONCATENATE(N140,O140,P140),'Task Priority (TP)'!$P:$Q,2,FALSE),"")</f>
        <v/>
      </c>
      <c r="S140" s="211"/>
      <c r="T140" s="211"/>
      <c r="U140" s="211"/>
      <c r="V140" s="206"/>
      <c r="W140" s="213"/>
      <c r="X140" s="213"/>
      <c r="Y140" s="212"/>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7">
        <f t="shared" ref="Q141:Q162" si="10">N141*O141*P141</f>
        <v>0</v>
      </c>
      <c r="R141" s="21" t="str">
        <f>IFERROR(VLOOKUP(CONCATENATE(N141,O141,P141),'Task Priority (TP)'!$P:$Q,2,FALSE),"")</f>
        <v/>
      </c>
      <c r="S141" s="211"/>
      <c r="T141" s="211"/>
      <c r="U141" s="211"/>
      <c r="V141" s="206"/>
      <c r="W141" s="213"/>
      <c r="X141" s="213"/>
      <c r="Y141" s="212"/>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7">
        <f t="shared" si="10"/>
        <v>0</v>
      </c>
      <c r="R142" s="21" t="str">
        <f>IFERROR(VLOOKUP(CONCATENATE(N142,O142,P142),'Task Priority (TP)'!$P:$Q,2,FALSE),"")</f>
        <v/>
      </c>
      <c r="S142" s="211"/>
      <c r="T142" s="211"/>
      <c r="U142" s="211"/>
      <c r="V142" s="206"/>
      <c r="W142" s="213"/>
      <c r="X142" s="213"/>
      <c r="Y142" s="212"/>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7">
        <f t="shared" si="10"/>
        <v>0</v>
      </c>
      <c r="R143" s="21" t="str">
        <f>IFERROR(VLOOKUP(CONCATENATE(N143,O143,P143),'Task Priority (TP)'!$P:$Q,2,FALSE),"")</f>
        <v/>
      </c>
      <c r="S143" s="211"/>
      <c r="T143" s="211"/>
      <c r="U143" s="211"/>
      <c r="V143" s="206"/>
      <c r="W143" s="213"/>
      <c r="X143" s="213"/>
      <c r="Y143" s="212"/>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7">
        <f t="shared" si="10"/>
        <v>0</v>
      </c>
      <c r="R144" s="21" t="str">
        <f>IFERROR(VLOOKUP(CONCATENATE(N144,O144,P144),'Task Priority (TP)'!$P:$Q,2,FALSE),"")</f>
        <v/>
      </c>
      <c r="S144" s="211"/>
      <c r="T144" s="211"/>
      <c r="U144" s="211"/>
      <c r="V144" s="206"/>
      <c r="W144" s="213"/>
      <c r="X144" s="213"/>
      <c r="Y144" s="212"/>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7">
        <f t="shared" si="10"/>
        <v>0</v>
      </c>
      <c r="R145" s="21" t="str">
        <f>IFERROR(VLOOKUP(CONCATENATE(N145,O145,P145),'Task Priority (TP)'!$P:$Q,2,FALSE),"")</f>
        <v/>
      </c>
      <c r="S145" s="211"/>
      <c r="T145" s="211"/>
      <c r="U145" s="211"/>
      <c r="V145" s="206"/>
      <c r="W145" s="213"/>
      <c r="X145" s="213"/>
      <c r="Y145" s="212"/>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7">
        <f t="shared" si="10"/>
        <v>0</v>
      </c>
      <c r="R146" s="21" t="str">
        <f>IFERROR(VLOOKUP(CONCATENATE(N146,O146,P146),'Task Priority (TP)'!$P:$Q,2,FALSE),"")</f>
        <v/>
      </c>
      <c r="S146" s="211"/>
      <c r="T146" s="211"/>
      <c r="U146" s="211"/>
      <c r="V146" s="206"/>
      <c r="W146" s="213"/>
      <c r="X146" s="213"/>
      <c r="Y146" s="212"/>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7">
        <f t="shared" si="10"/>
        <v>0</v>
      </c>
      <c r="R147" s="21" t="str">
        <f>IFERROR(VLOOKUP(CONCATENATE(N147,O147,P147),'Task Priority (TP)'!$P:$Q,2,FALSE),"")</f>
        <v/>
      </c>
      <c r="S147" s="211"/>
      <c r="T147" s="211"/>
      <c r="U147" s="211"/>
      <c r="V147" s="206"/>
      <c r="W147" s="213"/>
      <c r="X147" s="213"/>
      <c r="Y147" s="212"/>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7">
        <f t="shared" si="10"/>
        <v>0</v>
      </c>
      <c r="R148" s="21" t="str">
        <f>IFERROR(VLOOKUP(CONCATENATE(N148,O148,P148),'Task Priority (TP)'!$P:$Q,2,FALSE),"")</f>
        <v/>
      </c>
      <c r="S148" s="211"/>
      <c r="T148" s="211"/>
      <c r="U148" s="211"/>
      <c r="V148" s="206"/>
      <c r="W148" s="213"/>
      <c r="X148" s="213"/>
      <c r="Y148" s="212"/>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7">
        <f t="shared" si="10"/>
        <v>0</v>
      </c>
      <c r="R149" s="21" t="str">
        <f>IFERROR(VLOOKUP(CONCATENATE(N149,O149,P149),'Task Priority (TP)'!$P:$Q,2,FALSE),"")</f>
        <v/>
      </c>
      <c r="S149" s="211"/>
      <c r="T149" s="211"/>
      <c r="U149" s="211"/>
      <c r="V149" s="206"/>
      <c r="W149" s="213"/>
      <c r="X149" s="213"/>
      <c r="Y149" s="212"/>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7">
        <f t="shared" si="10"/>
        <v>0</v>
      </c>
      <c r="R150" s="21" t="str">
        <f>IFERROR(VLOOKUP(CONCATENATE(N150,O150,P150),'Task Priority (TP)'!$P:$Q,2,FALSE),"")</f>
        <v/>
      </c>
      <c r="S150" s="211"/>
      <c r="T150" s="211"/>
      <c r="U150" s="211"/>
      <c r="V150" s="206"/>
      <c r="W150" s="213"/>
      <c r="X150" s="213"/>
      <c r="Y150" s="212"/>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7">
        <f t="shared" si="10"/>
        <v>0</v>
      </c>
      <c r="R151" s="21" t="str">
        <f>IFERROR(VLOOKUP(CONCATENATE(N151,O151,P151),'Task Priority (TP)'!$P:$Q,2,FALSE),"")</f>
        <v/>
      </c>
      <c r="S151" s="211"/>
      <c r="T151" s="211"/>
      <c r="U151" s="211"/>
      <c r="V151" s="206"/>
      <c r="W151" s="213"/>
      <c r="X151" s="213"/>
      <c r="Y151" s="212"/>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7">
        <f t="shared" si="10"/>
        <v>0</v>
      </c>
      <c r="R152" s="21" t="str">
        <f>IFERROR(VLOOKUP(CONCATENATE(N152,O152,P152),'Task Priority (TP)'!$P:$Q,2,FALSE),"")</f>
        <v/>
      </c>
      <c r="S152" s="211"/>
      <c r="T152" s="211"/>
      <c r="U152" s="211"/>
      <c r="V152" s="206"/>
      <c r="W152" s="213"/>
      <c r="X152" s="213"/>
      <c r="Y152" s="212"/>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7">
        <f t="shared" si="10"/>
        <v>0</v>
      </c>
      <c r="R153" s="21" t="str">
        <f>IFERROR(VLOOKUP(CONCATENATE(N153,O153,P153),'Task Priority (TP)'!$P:$Q,2,FALSE),"")</f>
        <v/>
      </c>
      <c r="S153" s="211"/>
      <c r="T153" s="211"/>
      <c r="U153" s="211"/>
      <c r="V153" s="206"/>
      <c r="W153" s="213"/>
      <c r="X153" s="213"/>
      <c r="Y153" s="212"/>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7">
        <f t="shared" si="10"/>
        <v>0</v>
      </c>
      <c r="R154" s="21" t="str">
        <f>IFERROR(VLOOKUP(CONCATENATE(N154,O154,P154),'Task Priority (TP)'!$P:$Q,2,FALSE),"")</f>
        <v/>
      </c>
      <c r="S154" s="211"/>
      <c r="T154" s="211"/>
      <c r="U154" s="211"/>
      <c r="V154" s="206"/>
      <c r="W154" s="213"/>
      <c r="X154" s="213"/>
      <c r="Y154" s="212"/>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7">
        <f t="shared" si="10"/>
        <v>0</v>
      </c>
      <c r="R155" s="21" t="str">
        <f>IFERROR(VLOOKUP(CONCATENATE(N155,O155,P155),'Task Priority (TP)'!$P:$Q,2,FALSE),"")</f>
        <v/>
      </c>
      <c r="S155" s="211"/>
      <c r="T155" s="211"/>
      <c r="U155" s="211"/>
      <c r="V155" s="206"/>
      <c r="W155" s="213"/>
      <c r="X155" s="213"/>
      <c r="Y155" s="212"/>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7">
        <f t="shared" si="10"/>
        <v>0</v>
      </c>
      <c r="R156" s="21" t="str">
        <f>IFERROR(VLOOKUP(CONCATENATE(N156,O156,P156),'Task Priority (TP)'!$P:$Q,2,FALSE),"")</f>
        <v/>
      </c>
      <c r="S156" s="211"/>
      <c r="T156" s="211"/>
      <c r="U156" s="211"/>
      <c r="V156" s="206"/>
      <c r="W156" s="213"/>
      <c r="X156" s="213"/>
      <c r="Y156" s="212"/>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7">
        <f t="shared" si="10"/>
        <v>0</v>
      </c>
      <c r="R157" s="21" t="str">
        <f>IFERROR(VLOOKUP(CONCATENATE(N157,O157,P157),'Task Priority (TP)'!$P:$Q,2,FALSE),"")</f>
        <v/>
      </c>
      <c r="S157" s="211"/>
      <c r="T157" s="211"/>
      <c r="U157" s="211"/>
      <c r="V157" s="206"/>
      <c r="W157" s="213"/>
      <c r="X157" s="213"/>
      <c r="Y157" s="212"/>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7">
        <f t="shared" si="10"/>
        <v>0</v>
      </c>
      <c r="R158" s="21" t="str">
        <f>IFERROR(VLOOKUP(CONCATENATE(N158,O158,P158),'Task Priority (TP)'!$P:$Q,2,FALSE),"")</f>
        <v/>
      </c>
      <c r="S158" s="211"/>
      <c r="T158" s="211"/>
      <c r="U158" s="211"/>
      <c r="V158" s="206"/>
      <c r="W158" s="213"/>
      <c r="X158" s="213"/>
      <c r="Y158" s="212"/>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7">
        <f t="shared" si="10"/>
        <v>0</v>
      </c>
      <c r="R159" s="21" t="str">
        <f>IFERROR(VLOOKUP(CONCATENATE(N159,O159,P159),'Task Priority (TP)'!$P:$Q,2,FALSE),"")</f>
        <v/>
      </c>
      <c r="S159" s="211"/>
      <c r="T159" s="211"/>
      <c r="U159" s="211"/>
      <c r="V159" s="206"/>
      <c r="W159" s="213"/>
      <c r="X159" s="213"/>
      <c r="Y159" s="212"/>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7">
        <f t="shared" si="10"/>
        <v>0</v>
      </c>
      <c r="R160" s="21" t="str">
        <f>IFERROR(VLOOKUP(CONCATENATE(N160,O160,P160),'Task Priority (TP)'!$P:$Q,2,FALSE),"")</f>
        <v/>
      </c>
      <c r="S160" s="211"/>
      <c r="T160" s="211"/>
      <c r="U160" s="211"/>
      <c r="V160" s="206"/>
      <c r="W160" s="213"/>
      <c r="X160" s="213"/>
      <c r="Y160" s="212"/>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7">
        <f t="shared" si="10"/>
        <v>0</v>
      </c>
      <c r="R161" s="21" t="str">
        <f>IFERROR(VLOOKUP(CONCATENATE(N161,O161,P161),'Task Priority (TP)'!$P:$Q,2,FALSE),"")</f>
        <v/>
      </c>
      <c r="S161" s="211"/>
      <c r="T161" s="211"/>
      <c r="U161" s="211"/>
      <c r="V161" s="206"/>
      <c r="W161" s="213"/>
      <c r="X161" s="213"/>
      <c r="Y161" s="212"/>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7">
        <f t="shared" si="10"/>
        <v>0</v>
      </c>
      <c r="R162" s="21" t="str">
        <f>IFERROR(VLOOKUP(CONCATENATE(N162,O162,P162),'Task Priority (TP)'!$P:$Q,2,FALSE),"")</f>
        <v/>
      </c>
      <c r="S162" s="211"/>
      <c r="T162" s="211"/>
      <c r="U162" s="211"/>
      <c r="V162" s="206"/>
      <c r="W162" s="213"/>
      <c r="X162" s="213"/>
      <c r="Y162" s="212"/>
    </row>
  </sheetData>
  <autoFilter ref="C9:Y162" xr:uid="{00000000-0009-0000-0000-000007000000}">
    <sortState ref="C10:T160">
      <sortCondition ref="C9"/>
    </sortState>
  </autoFilter>
  <mergeCells count="23">
    <mergeCell ref="P7:P8"/>
    <mergeCell ref="Q7:Q8"/>
    <mergeCell ref="R7:R8"/>
    <mergeCell ref="Y7:Y8"/>
    <mergeCell ref="D7:D8"/>
    <mergeCell ref="E7:E8"/>
    <mergeCell ref="W7:W8"/>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8" scale="58"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55" zoomScaleNormal="55" zoomScalePageLayoutView="96" workbookViewId="0">
      <selection activeCell="K77" sqref="K77"/>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299"/>
      <c r="C1" s="300"/>
      <c r="D1" s="300"/>
      <c r="E1" s="300"/>
      <c r="F1" s="301"/>
      <c r="G1" s="31"/>
      <c r="H1" s="31">
        <f>'[2]FMEA_system_sub-system_comp-1'!D1:Q1</f>
        <v>0</v>
      </c>
    </row>
    <row r="2" spans="1:8" ht="15" customHeight="1">
      <c r="B2" s="302"/>
      <c r="C2" s="303"/>
      <c r="D2" s="303"/>
      <c r="E2" s="303"/>
      <c r="F2" s="304"/>
      <c r="G2" s="33" t="s">
        <v>26</v>
      </c>
      <c r="H2" s="34">
        <f>'[2]FMEA_system_sub-system_comp-1'!L2</f>
        <v>43203</v>
      </c>
    </row>
    <row r="3" spans="1:8" ht="47.1" customHeight="1">
      <c r="B3" s="305"/>
      <c r="C3" s="306"/>
      <c r="D3" s="306"/>
      <c r="E3" s="306"/>
      <c r="F3" s="307"/>
      <c r="G3" s="35"/>
      <c r="H3" s="35" t="s">
        <v>27</v>
      </c>
    </row>
    <row r="4" spans="1:8" s="37" customFormat="1" ht="11.25">
      <c r="B4" s="308"/>
      <c r="C4" s="309"/>
      <c r="D4" s="310"/>
      <c r="E4" s="310"/>
      <c r="F4" s="310"/>
      <c r="G4" s="310"/>
      <c r="H4" s="36"/>
    </row>
    <row r="5" spans="1:8">
      <c r="A5" s="32">
        <v>0</v>
      </c>
      <c r="B5" s="38" t="s">
        <v>28</v>
      </c>
      <c r="C5" s="38" t="s">
        <v>29</v>
      </c>
      <c r="D5" s="38" t="s">
        <v>30</v>
      </c>
      <c r="E5" s="38" t="s">
        <v>178</v>
      </c>
      <c r="F5" s="38" t="s">
        <v>31</v>
      </c>
      <c r="G5" s="38" t="s">
        <v>32</v>
      </c>
    </row>
    <row r="6" spans="1:8">
      <c r="A6" s="32">
        <f t="shared" ref="A6:A69" si="0">A5+1</f>
        <v>1</v>
      </c>
      <c r="B6" s="98">
        <f>IFERROR(IF(OR(C6=0,VLOOKUP(A6,'Risk assessment - DFMEA '!$A:$C,3,FALSE)=0),"",IFERROR(VLOOKUP(A6,'Risk assessment - DFMEA '!$A:$C,3,FALSE),"")),"")</f>
        <v>8</v>
      </c>
      <c r="C6" s="99">
        <f>IF(IFERROR(VLOOKUP(A6,'Risk assessment - DFMEA '!A:L,11,FALSE),"")=0,"",IFERROR(VLOOKUP(A6,'Risk assessment - DFMEA '!A:L,11,FALSE),""))</f>
        <v>490</v>
      </c>
      <c r="D6" s="92">
        <f>C6</f>
        <v>490</v>
      </c>
      <c r="E6" s="92">
        <f>IF(IFERROR(VLOOKUP(A6,'Risk assessment - DFMEA '!A:Q,17,FALSE),"")=0,"",IFERROR(VLOOKUP(A6,'Risk assessment - DFMEA '!A:Q,17,FALSE),""))</f>
        <v>30</v>
      </c>
      <c r="F6" s="93">
        <f>IFERROR(C6/SUM(C$6:C$1004),"")</f>
        <v>9.0909090909090912E-2</v>
      </c>
      <c r="G6" s="93">
        <f>IFERROR(D6/MAX(D$6:D$1004),"")</f>
        <v>9.0909090909090912E-2</v>
      </c>
    </row>
    <row r="7" spans="1:8">
      <c r="A7" s="32">
        <f t="shared" si="0"/>
        <v>2</v>
      </c>
      <c r="B7" s="98">
        <f>IFERROR(IF(OR(C7=0,VLOOKUP(A7,'Risk assessment - DFMEA '!$A:$C,3,FALSE)=0),"",IFERROR(VLOOKUP(A7,'Risk assessment - DFMEA '!$A:$C,3,FALSE),"")),"")</f>
        <v>7</v>
      </c>
      <c r="C7" s="99">
        <f>IF(IFERROR(VLOOKUP(A7,'Risk assessment - DFMEA '!A:L,11,FALSE),"")=0,"",IFERROR(VLOOKUP(A7,'Risk assessment - DFMEA '!A:L,11,FALSE),""))</f>
        <v>490</v>
      </c>
      <c r="D7" s="92">
        <f>IFERROR(D6+C7,"")</f>
        <v>980</v>
      </c>
      <c r="E7" s="92">
        <f>IF(IFERROR(VLOOKUP(A7,'Risk assessment - DFMEA '!A:Q,17,FALSE),"")=0,"",IFERROR(VLOOKUP(A7,'Risk assessment - DFMEA '!A:Q,17,FALSE),""))</f>
        <v>10</v>
      </c>
      <c r="F7" s="93">
        <f t="shared" ref="F7:F70" si="1">IFERROR(C7/SUM(C$6:C$1004),"")</f>
        <v>9.0909090909090912E-2</v>
      </c>
      <c r="G7" s="93">
        <f t="shared" ref="G7:G70" si="2">IFERROR(D7/MAX(D$6:D$1004),"")</f>
        <v>0.18181818181818182</v>
      </c>
    </row>
    <row r="8" spans="1:8">
      <c r="A8" s="32">
        <f t="shared" si="0"/>
        <v>3</v>
      </c>
      <c r="B8" s="98">
        <f>IFERROR(IF(OR(C8=0,VLOOKUP(A8,'Risk assessment - DFMEA '!$A:$C,3,FALSE)=0),"",IFERROR(VLOOKUP(A8,'Risk assessment - DFMEA '!$A:$C,3,FALSE),"")),"")</f>
        <v>6</v>
      </c>
      <c r="C8" s="99">
        <f>IF(IFERROR(VLOOKUP(A8,'Risk assessment - DFMEA '!A:L,11,FALSE),"")=0,"",IFERROR(VLOOKUP(A8,'Risk assessment - DFMEA '!A:L,11,FALSE),""))</f>
        <v>490</v>
      </c>
      <c r="D8" s="92">
        <f t="shared" ref="D8:D71" si="3">IFERROR(D7+C8,"")</f>
        <v>1470</v>
      </c>
      <c r="E8" s="92">
        <f>IF(IFERROR(VLOOKUP(A8,'Risk assessment - DFMEA '!A:Q,17,FALSE),"")=0,"",IFERROR(VLOOKUP(A8,'Risk assessment - DFMEA '!A:Q,17,FALSE),""))</f>
        <v>90</v>
      </c>
      <c r="F8" s="93">
        <f t="shared" si="1"/>
        <v>9.0909090909090912E-2</v>
      </c>
      <c r="G8" s="93">
        <f t="shared" si="2"/>
        <v>0.27272727272727271</v>
      </c>
    </row>
    <row r="9" spans="1:8">
      <c r="A9" s="32">
        <f t="shared" si="0"/>
        <v>4</v>
      </c>
      <c r="B9" s="98">
        <f>IFERROR(IF(OR(C9=0,VLOOKUP(A9,'Risk assessment - DFMEA '!$A:$C,3,FALSE)=0),"",IFERROR(VLOOKUP(A9,'Risk assessment - DFMEA '!$A:$C,3,FALSE),"")),"")</f>
        <v>5</v>
      </c>
      <c r="C9" s="99">
        <f>IF(IFERROR(VLOOKUP(A9,'Risk assessment - DFMEA '!A:L,11,FALSE),"")=0,"",IFERROR(VLOOKUP(A9,'Risk assessment - DFMEA '!A:L,11,FALSE),""))</f>
        <v>490</v>
      </c>
      <c r="D9" s="92">
        <f t="shared" si="3"/>
        <v>1960</v>
      </c>
      <c r="E9" s="92">
        <f>IF(IFERROR(VLOOKUP(A9,'Risk assessment - DFMEA '!A:Q,17,FALSE),"")=0,"",IFERROR(VLOOKUP(A9,'Risk assessment - DFMEA '!A:Q,17,FALSE),""))</f>
        <v>90</v>
      </c>
      <c r="F9" s="93">
        <f t="shared" si="1"/>
        <v>9.0909090909090912E-2</v>
      </c>
      <c r="G9" s="93">
        <f t="shared" si="2"/>
        <v>0.36363636363636365</v>
      </c>
    </row>
    <row r="10" spans="1:8">
      <c r="A10" s="32">
        <f t="shared" si="0"/>
        <v>5</v>
      </c>
      <c r="B10" s="98">
        <f>IFERROR(IF(OR(C10=0,VLOOKUP(A10,'Risk assessment - DFMEA '!$A:$C,3,FALSE)=0),"",IFERROR(VLOOKUP(A10,'Risk assessment - DFMEA '!$A:$C,3,FALSE),"")),"")</f>
        <v>34</v>
      </c>
      <c r="C10" s="99">
        <f>IF(IFERROR(VLOOKUP(A10,'Risk assessment - DFMEA '!A:L,11,FALSE),"")=0,"",IFERROR(VLOOKUP(A10,'Risk assessment - DFMEA '!A:L,11,FALSE),""))</f>
        <v>350</v>
      </c>
      <c r="D10" s="92">
        <f t="shared" si="3"/>
        <v>2310</v>
      </c>
      <c r="E10" s="92">
        <f>IF(IFERROR(VLOOKUP(A10,'Risk assessment - DFMEA '!A:Q,17,FALSE),"")=0,"",IFERROR(VLOOKUP(A10,'Risk assessment - DFMEA '!A:Q,17,FALSE),""))</f>
        <v>90</v>
      </c>
      <c r="F10" s="93">
        <f t="shared" si="1"/>
        <v>6.4935064935064929E-2</v>
      </c>
      <c r="G10" s="93">
        <f t="shared" si="2"/>
        <v>0.42857142857142855</v>
      </c>
    </row>
    <row r="11" spans="1:8">
      <c r="A11" s="32">
        <f t="shared" si="0"/>
        <v>6</v>
      </c>
      <c r="B11" s="98">
        <f>IFERROR(IF(OR(C11=0,VLOOKUP(A11,'Risk assessment - DFMEA '!$A:$C,3,FALSE)=0),"",IFERROR(VLOOKUP(A11,'Risk assessment - DFMEA '!$A:$C,3,FALSE),"")),"")</f>
        <v>51</v>
      </c>
      <c r="C11" s="99">
        <f>IF(IFERROR(VLOOKUP(A11,'Risk assessment - DFMEA '!A:L,11,FALSE),"")=0,"",IFERROR(VLOOKUP(A11,'Risk assessment - DFMEA '!A:L,11,FALSE),""))</f>
        <v>245</v>
      </c>
      <c r="D11" s="92">
        <f t="shared" si="3"/>
        <v>2555</v>
      </c>
      <c r="E11" s="92">
        <f>IF(IFERROR(VLOOKUP(A11,'Risk assessment - DFMEA '!A:Q,17,FALSE),"")=0,"",IFERROR(VLOOKUP(A11,'Risk assessment - DFMEA '!A:Q,17,FALSE),""))</f>
        <v>63</v>
      </c>
      <c r="F11" s="93">
        <f t="shared" si="1"/>
        <v>4.5454545454545456E-2</v>
      </c>
      <c r="G11" s="93">
        <f t="shared" si="2"/>
        <v>0.47402597402597402</v>
      </c>
    </row>
    <row r="12" spans="1:8">
      <c r="A12" s="32">
        <f t="shared" si="0"/>
        <v>7</v>
      </c>
      <c r="B12" s="98">
        <f>IFERROR(IF(OR(C12=0,VLOOKUP(A12,'Risk assessment - DFMEA '!$A:$C,3,FALSE)=0),"",IFERROR(VLOOKUP(A12,'Risk assessment - DFMEA '!$A:$C,3,FALSE),"")),"")</f>
        <v>50</v>
      </c>
      <c r="C12" s="99">
        <f>IF(IFERROR(VLOOKUP(A12,'Risk assessment - DFMEA '!A:L,11,FALSE),"")=0,"",IFERROR(VLOOKUP(A12,'Risk assessment - DFMEA '!A:L,11,FALSE),""))</f>
        <v>245</v>
      </c>
      <c r="D12" s="92">
        <f t="shared" si="3"/>
        <v>2800</v>
      </c>
      <c r="E12" s="92">
        <f>IF(IFERROR(VLOOKUP(A12,'Risk assessment - DFMEA '!A:Q,17,FALSE),"")=0,"",IFERROR(VLOOKUP(A12,'Risk assessment - DFMEA '!A:Q,17,FALSE),""))</f>
        <v>105</v>
      </c>
      <c r="F12" s="93">
        <f t="shared" si="1"/>
        <v>4.5454545454545456E-2</v>
      </c>
      <c r="G12" s="93">
        <f t="shared" si="2"/>
        <v>0.51948051948051943</v>
      </c>
    </row>
    <row r="13" spans="1:8" ht="13.5" customHeight="1">
      <c r="A13" s="32">
        <f t="shared" si="0"/>
        <v>8</v>
      </c>
      <c r="B13" s="98">
        <f>IFERROR(IF(OR(C13=0,VLOOKUP(A13,'Risk assessment - DFMEA '!$A:$C,3,FALSE)=0),"",IFERROR(VLOOKUP(A13,'Risk assessment - DFMEA '!$A:$C,3,FALSE),"")),"")</f>
        <v>46</v>
      </c>
      <c r="C13" s="99">
        <f>IF(IFERROR(VLOOKUP(A13,'Risk assessment - DFMEA '!A:L,11,FALSE),"")=0,"",IFERROR(VLOOKUP(A13,'Risk assessment - DFMEA '!A:L,11,FALSE),""))</f>
        <v>175</v>
      </c>
      <c r="D13" s="92">
        <f t="shared" si="3"/>
        <v>2975</v>
      </c>
      <c r="E13" s="92">
        <f>IF(IFERROR(VLOOKUP(A13,'Risk assessment - DFMEA '!A:Q,17,FALSE),"")=0,"",IFERROR(VLOOKUP(A13,'Risk assessment - DFMEA '!A:Q,17,FALSE),""))</f>
        <v>63</v>
      </c>
      <c r="F13" s="93">
        <f t="shared" si="1"/>
        <v>3.2467532467532464E-2</v>
      </c>
      <c r="G13" s="93">
        <f t="shared" si="2"/>
        <v>0.55194805194805197</v>
      </c>
    </row>
    <row r="14" spans="1:8">
      <c r="A14" s="32">
        <f t="shared" si="0"/>
        <v>9</v>
      </c>
      <c r="B14" s="98">
        <f>IFERROR(IF(OR(C14=0,VLOOKUP(A14,'Risk assessment - DFMEA '!$A:$C,3,FALSE)=0),"",IFERROR(VLOOKUP(A14,'Risk assessment - DFMEA '!$A:$C,3,FALSE),"")),"")</f>
        <v>48</v>
      </c>
      <c r="C14" s="99">
        <f>IF(IFERROR(VLOOKUP(A14,'Risk assessment - DFMEA '!A:L,11,FALSE),"")=0,"",IFERROR(VLOOKUP(A14,'Risk assessment - DFMEA '!A:L,11,FALSE),""))</f>
        <v>147</v>
      </c>
      <c r="D14" s="92">
        <f t="shared" si="3"/>
        <v>3122</v>
      </c>
      <c r="E14" s="92">
        <f>IF(IFERROR(VLOOKUP(A14,'Risk assessment - DFMEA '!A:Q,17,FALSE),"")=0,"",IFERROR(VLOOKUP(A14,'Risk assessment - DFMEA '!A:Q,17,FALSE),""))</f>
        <v>7</v>
      </c>
      <c r="F14" s="93">
        <f t="shared" si="1"/>
        <v>2.7272727272727271E-2</v>
      </c>
      <c r="G14" s="93">
        <f t="shared" si="2"/>
        <v>0.57922077922077919</v>
      </c>
    </row>
    <row r="15" spans="1:8">
      <c r="A15" s="32">
        <f t="shared" si="0"/>
        <v>10</v>
      </c>
      <c r="B15" s="98">
        <f>IFERROR(IF(OR(C15=0,VLOOKUP(A15,'Risk assessment - DFMEA '!$A:$C,3,FALSE)=0),"",IFERROR(VLOOKUP(A15,'Risk assessment - DFMEA '!$A:$C,3,FALSE),"")),"")</f>
        <v>47</v>
      </c>
      <c r="C15" s="99">
        <f>IF(IFERROR(VLOOKUP(A15,'Risk assessment - DFMEA '!A:L,11,FALSE),"")=0,"",IFERROR(VLOOKUP(A15,'Risk assessment - DFMEA '!A:L,11,FALSE),""))</f>
        <v>147</v>
      </c>
      <c r="D15" s="92">
        <f t="shared" si="3"/>
        <v>3269</v>
      </c>
      <c r="E15" s="92">
        <f>IF(IFERROR(VLOOKUP(A15,'Risk assessment - DFMEA '!A:Q,17,FALSE),"")=0,"",IFERROR(VLOOKUP(A15,'Risk assessment - DFMEA '!A:Q,17,FALSE),""))</f>
        <v>7</v>
      </c>
      <c r="F15" s="93">
        <f t="shared" si="1"/>
        <v>2.7272727272727271E-2</v>
      </c>
      <c r="G15" s="93">
        <f t="shared" si="2"/>
        <v>0.60649350649350653</v>
      </c>
    </row>
    <row r="16" spans="1:8">
      <c r="A16" s="32">
        <f t="shared" si="0"/>
        <v>11</v>
      </c>
      <c r="B16" s="98">
        <f>IFERROR(IF(OR(C16=0,VLOOKUP(A16,'Risk assessment - DFMEA '!$A:$C,3,FALSE)=0),"",IFERROR(VLOOKUP(A16,'Risk assessment - DFMEA '!$A:$C,3,FALSE),"")),"")</f>
        <v>30</v>
      </c>
      <c r="C16" s="99">
        <f>IF(IFERROR(VLOOKUP(A16,'Risk assessment - DFMEA '!A:L,11,FALSE),"")=0,"",IFERROR(VLOOKUP(A16,'Risk assessment - DFMEA '!A:L,11,FALSE),""))</f>
        <v>147</v>
      </c>
      <c r="D16" s="92">
        <f t="shared" si="3"/>
        <v>3416</v>
      </c>
      <c r="E16" s="92">
        <f>IF(IFERROR(VLOOKUP(A16,'Risk assessment - DFMEA '!A:Q,17,FALSE),"")=0,"",IFERROR(VLOOKUP(A16,'Risk assessment - DFMEA '!A:Q,17,FALSE),""))</f>
        <v>105</v>
      </c>
      <c r="F16" s="93">
        <f t="shared" si="1"/>
        <v>2.7272727272727271E-2</v>
      </c>
      <c r="G16" s="93">
        <f t="shared" si="2"/>
        <v>0.63376623376623376</v>
      </c>
    </row>
    <row r="17" spans="1:7">
      <c r="A17" s="32">
        <f t="shared" si="0"/>
        <v>12</v>
      </c>
      <c r="B17" s="98">
        <f>IFERROR(IF(OR(C17=0,VLOOKUP(A17,'Risk assessment - DFMEA '!$A:$C,3,FALSE)=0),"",IFERROR(VLOOKUP(A17,'Risk assessment - DFMEA '!$A:$C,3,FALSE),"")),"")</f>
        <v>29</v>
      </c>
      <c r="C17" s="99">
        <f>IF(IFERROR(VLOOKUP(A17,'Risk assessment - DFMEA '!A:L,11,FALSE),"")=0,"",IFERROR(VLOOKUP(A17,'Risk assessment - DFMEA '!A:L,11,FALSE),""))</f>
        <v>147</v>
      </c>
      <c r="D17" s="92">
        <f t="shared" si="3"/>
        <v>3563</v>
      </c>
      <c r="E17" s="92">
        <f>IF(IFERROR(VLOOKUP(A17,'Risk assessment - DFMEA '!A:Q,17,FALSE),"")=0,"",IFERROR(VLOOKUP(A17,'Risk assessment - DFMEA '!A:Q,17,FALSE),""))</f>
        <v>63</v>
      </c>
      <c r="F17" s="93">
        <f t="shared" si="1"/>
        <v>2.7272727272727271E-2</v>
      </c>
      <c r="G17" s="93">
        <f t="shared" si="2"/>
        <v>0.66103896103896109</v>
      </c>
    </row>
    <row r="18" spans="1:7" ht="12.75" customHeight="1">
      <c r="A18" s="32">
        <f t="shared" si="0"/>
        <v>13</v>
      </c>
      <c r="B18" s="98">
        <f>IFERROR(IF(OR(C18=0,VLOOKUP(A18,'Risk assessment - DFMEA '!$A:$C,3,FALSE)=0),"",IFERROR(VLOOKUP(A18,'Risk assessment - DFMEA '!$A:$C,3,FALSE),"")),"")</f>
        <v>52</v>
      </c>
      <c r="C18" s="99">
        <f>IF(IFERROR(VLOOKUP(A18,'Risk assessment - DFMEA '!A:L,11,FALSE),"")=0,"",IFERROR(VLOOKUP(A18,'Risk assessment - DFMEA '!A:L,11,FALSE),""))</f>
        <v>105</v>
      </c>
      <c r="D18" s="92">
        <f t="shared" si="3"/>
        <v>3668</v>
      </c>
      <c r="E18" s="92">
        <f>IF(IFERROR(VLOOKUP(A18,'Risk assessment - DFMEA '!A:Q,17,FALSE),"")=0,"",IFERROR(VLOOKUP(A18,'Risk assessment - DFMEA '!A:Q,17,FALSE),""))</f>
        <v>35</v>
      </c>
      <c r="F18" s="93">
        <f t="shared" si="1"/>
        <v>1.948051948051948E-2</v>
      </c>
      <c r="G18" s="93">
        <f t="shared" si="2"/>
        <v>0.68051948051948052</v>
      </c>
    </row>
    <row r="19" spans="1:7">
      <c r="A19" s="32">
        <f t="shared" si="0"/>
        <v>14</v>
      </c>
      <c r="B19" s="98">
        <f>IFERROR(IF(OR(C19=0,VLOOKUP(A19,'Risk assessment - DFMEA '!$A:$C,3,FALSE)=0),"",IFERROR(VLOOKUP(A19,'Risk assessment - DFMEA '!$A:$C,3,FALSE),"")),"")</f>
        <v>49</v>
      </c>
      <c r="C19" s="99">
        <f>IF(IFERROR(VLOOKUP(A19,'Risk assessment - DFMEA '!A:L,11,FALSE),"")=0,"",IFERROR(VLOOKUP(A19,'Risk assessment - DFMEA '!A:L,11,FALSE),""))</f>
        <v>105</v>
      </c>
      <c r="D19" s="92">
        <f t="shared" si="3"/>
        <v>3773</v>
      </c>
      <c r="E19" s="92">
        <f>IF(IFERROR(VLOOKUP(A19,'Risk assessment - DFMEA '!A:Q,17,FALSE),"")=0,"",IFERROR(VLOOKUP(A19,'Risk assessment - DFMEA '!A:Q,17,FALSE),""))</f>
        <v>105</v>
      </c>
      <c r="F19" s="93">
        <f t="shared" si="1"/>
        <v>1.948051948051948E-2</v>
      </c>
      <c r="G19" s="93">
        <f t="shared" si="2"/>
        <v>0.7</v>
      </c>
    </row>
    <row r="20" spans="1:7">
      <c r="A20" s="32">
        <f t="shared" si="0"/>
        <v>15</v>
      </c>
      <c r="B20" s="98">
        <f>IFERROR(IF(OR(C20=0,VLOOKUP(A20,'Risk assessment - DFMEA '!$A:$C,3,FALSE)=0),"",IFERROR(VLOOKUP(A20,'Risk assessment - DFMEA '!$A:$C,3,FALSE),"")),"")</f>
        <v>39</v>
      </c>
      <c r="C20" s="99">
        <f>IF(IFERROR(VLOOKUP(A20,'Risk assessment - DFMEA '!A:L,11,FALSE),"")=0,"",IFERROR(VLOOKUP(A20,'Risk assessment - DFMEA '!A:L,11,FALSE),""))</f>
        <v>105</v>
      </c>
      <c r="D20" s="92">
        <f t="shared" si="3"/>
        <v>3878</v>
      </c>
      <c r="E20" s="92" t="str">
        <f>IF(IFERROR(VLOOKUP(A20,'Risk assessment - DFMEA '!A:Q,17,FALSE),"")=0,"",IFERROR(VLOOKUP(A20,'Risk assessment - DFMEA '!A:Q,17,FALSE),""))</f>
        <v/>
      </c>
      <c r="F20" s="93">
        <f t="shared" si="1"/>
        <v>1.948051948051948E-2</v>
      </c>
      <c r="G20" s="93">
        <f t="shared" si="2"/>
        <v>0.7194805194805195</v>
      </c>
    </row>
    <row r="21" spans="1:7">
      <c r="A21" s="32">
        <f t="shared" si="0"/>
        <v>16</v>
      </c>
      <c r="B21" s="98">
        <f>IFERROR(IF(OR(C21=0,VLOOKUP(A21,'Risk assessment - DFMEA '!$A:$C,3,FALSE)=0),"",IFERROR(VLOOKUP(A21,'Risk assessment - DFMEA '!$A:$C,3,FALSE),"")),"")</f>
        <v>37</v>
      </c>
      <c r="C21" s="99">
        <f>IF(IFERROR(VLOOKUP(A21,'Risk assessment - DFMEA '!A:L,11,FALSE),"")=0,"",IFERROR(VLOOKUP(A21,'Risk assessment - DFMEA '!A:L,11,FALSE),""))</f>
        <v>105</v>
      </c>
      <c r="D21" s="92">
        <f t="shared" si="3"/>
        <v>3983</v>
      </c>
      <c r="E21" s="92">
        <f>IF(IFERROR(VLOOKUP(A21,'Risk assessment - DFMEA '!A:Q,17,FALSE),"")=0,"",IFERROR(VLOOKUP(A21,'Risk assessment - DFMEA '!A:Q,17,FALSE),""))</f>
        <v>63</v>
      </c>
      <c r="F21" s="93">
        <f t="shared" si="1"/>
        <v>1.948051948051948E-2</v>
      </c>
      <c r="G21" s="93">
        <f t="shared" si="2"/>
        <v>0.73896103896103893</v>
      </c>
    </row>
    <row r="22" spans="1:7">
      <c r="A22" s="32">
        <f t="shared" si="0"/>
        <v>17</v>
      </c>
      <c r="B22" s="98">
        <f>IFERROR(IF(OR(C22=0,VLOOKUP(A22,'Risk assessment - DFMEA '!$A:$C,3,FALSE)=0),"",IFERROR(VLOOKUP(A22,'Risk assessment - DFMEA '!$A:$C,3,FALSE),"")),"")</f>
        <v>28</v>
      </c>
      <c r="C22" s="99">
        <f>IF(IFERROR(VLOOKUP(A22,'Risk assessment - DFMEA '!A:L,11,FALSE),"")=0,"",IFERROR(VLOOKUP(A22,'Risk assessment - DFMEA '!A:L,11,FALSE),""))</f>
        <v>90</v>
      </c>
      <c r="D22" s="92">
        <f t="shared" si="3"/>
        <v>4073</v>
      </c>
      <c r="E22" s="92">
        <f>IF(IFERROR(VLOOKUP(A22,'Risk assessment - DFMEA '!A:Q,17,FALSE),"")=0,"",IFERROR(VLOOKUP(A22,'Risk assessment - DFMEA '!A:Q,17,FALSE),""))</f>
        <v>45</v>
      </c>
      <c r="F22" s="93">
        <f t="shared" si="1"/>
        <v>1.6697588126159554E-2</v>
      </c>
      <c r="G22" s="93">
        <f t="shared" si="2"/>
        <v>0.75565862708719855</v>
      </c>
    </row>
    <row r="23" spans="1:7">
      <c r="A23" s="32">
        <f t="shared" si="0"/>
        <v>18</v>
      </c>
      <c r="B23" s="98">
        <f>IFERROR(IF(OR(C23=0,VLOOKUP(A23,'Risk assessment - DFMEA '!$A:$C,3,FALSE)=0),"",IFERROR(VLOOKUP(A23,'Risk assessment - DFMEA '!$A:$C,3,FALSE),"")),"")</f>
        <v>44</v>
      </c>
      <c r="C23" s="99">
        <f>IF(IFERROR(VLOOKUP(A23,'Risk assessment - DFMEA '!A:L,11,FALSE),"")=0,"",IFERROR(VLOOKUP(A23,'Risk assessment - DFMEA '!A:L,11,FALSE),""))</f>
        <v>75</v>
      </c>
      <c r="D23" s="92">
        <f t="shared" si="3"/>
        <v>4148</v>
      </c>
      <c r="E23" s="92">
        <f>IF(IFERROR(VLOOKUP(A23,'Risk assessment - DFMEA '!A:Q,17,FALSE),"")=0,"",IFERROR(VLOOKUP(A23,'Risk assessment - DFMEA '!A:Q,17,FALSE),""))</f>
        <v>45</v>
      </c>
      <c r="F23" s="93">
        <f t="shared" si="1"/>
        <v>1.3914656771799629E-2</v>
      </c>
      <c r="G23" s="93">
        <f t="shared" si="2"/>
        <v>0.76957328385899815</v>
      </c>
    </row>
    <row r="24" spans="1:7">
      <c r="A24" s="32">
        <f t="shared" si="0"/>
        <v>19</v>
      </c>
      <c r="B24" s="98">
        <f>IFERROR(IF(OR(C24=0,VLOOKUP(A24,'Risk assessment - DFMEA '!$A:$C,3,FALSE)=0),"",IFERROR(VLOOKUP(A24,'Risk assessment - DFMEA '!$A:$C,3,FALSE),"")),"")</f>
        <v>23</v>
      </c>
      <c r="C24" s="99">
        <f>IF(IFERROR(VLOOKUP(A24,'Risk assessment - DFMEA '!A:L,11,FALSE),"")=0,"",IFERROR(VLOOKUP(A24,'Risk assessment - DFMEA '!A:L,11,FALSE),""))</f>
        <v>75</v>
      </c>
      <c r="D24" s="92">
        <f t="shared" si="3"/>
        <v>4223</v>
      </c>
      <c r="E24" s="92" t="str">
        <f>IF(IFERROR(VLOOKUP(A24,'Risk assessment - DFMEA '!A:Q,17,FALSE),"")=0,"",IFERROR(VLOOKUP(A24,'Risk assessment - DFMEA '!A:Q,17,FALSE),""))</f>
        <v/>
      </c>
      <c r="F24" s="93">
        <f t="shared" si="1"/>
        <v>1.3914656771799629E-2</v>
      </c>
      <c r="G24" s="93">
        <f t="shared" si="2"/>
        <v>0.78348794063079774</v>
      </c>
    </row>
    <row r="25" spans="1:7">
      <c r="A25" s="32">
        <f t="shared" si="0"/>
        <v>20</v>
      </c>
      <c r="B25" s="98">
        <f>IFERROR(IF(OR(C25=0,VLOOKUP(A25,'Risk assessment - DFMEA '!$A:$C,3,FALSE)=0),"",IFERROR(VLOOKUP(A25,'Risk assessment - DFMEA '!$A:$C,3,FALSE),"")),"")</f>
        <v>16</v>
      </c>
      <c r="C25" s="99">
        <f>IF(IFERROR(VLOOKUP(A25,'Risk assessment - DFMEA '!A:L,11,FALSE),"")=0,"",IFERROR(VLOOKUP(A25,'Risk assessment - DFMEA '!A:L,11,FALSE),""))</f>
        <v>75</v>
      </c>
      <c r="D25" s="92">
        <f t="shared" si="3"/>
        <v>4298</v>
      </c>
      <c r="E25" s="92">
        <f>IF(IFERROR(VLOOKUP(A25,'Risk assessment - DFMEA '!A:Q,17,FALSE),"")=0,"",IFERROR(VLOOKUP(A25,'Risk assessment - DFMEA '!A:Q,17,FALSE),""))</f>
        <v>5</v>
      </c>
      <c r="F25" s="93">
        <f t="shared" si="1"/>
        <v>1.3914656771799629E-2</v>
      </c>
      <c r="G25" s="93">
        <f t="shared" si="2"/>
        <v>0.79740259740259745</v>
      </c>
    </row>
    <row r="26" spans="1:7">
      <c r="A26" s="32">
        <f t="shared" si="0"/>
        <v>21</v>
      </c>
      <c r="B26" s="98">
        <f>IFERROR(IF(OR(C26=0,VLOOKUP(A26,'Risk assessment - DFMEA '!$A:$C,3,FALSE)=0),"",IFERROR(VLOOKUP(A26,'Risk assessment - DFMEA '!$A:$C,3,FALSE),"")),"")</f>
        <v>14</v>
      </c>
      <c r="C26" s="99">
        <f>IF(IFERROR(VLOOKUP(A26,'Risk assessment - DFMEA '!A:L,11,FALSE),"")=0,"",IFERROR(VLOOKUP(A26,'Risk assessment - DFMEA '!A:L,11,FALSE),""))</f>
        <v>75</v>
      </c>
      <c r="D26" s="92">
        <f t="shared" si="3"/>
        <v>4373</v>
      </c>
      <c r="E26" s="92">
        <f>IF(IFERROR(VLOOKUP(A26,'Risk assessment - DFMEA '!A:Q,17,FALSE),"")=0,"",IFERROR(VLOOKUP(A26,'Risk assessment - DFMEA '!A:Q,17,FALSE),""))</f>
        <v>5</v>
      </c>
      <c r="F26" s="93">
        <f t="shared" si="1"/>
        <v>1.3914656771799629E-2</v>
      </c>
      <c r="G26" s="93">
        <f t="shared" si="2"/>
        <v>0.81131725417439704</v>
      </c>
    </row>
    <row r="27" spans="1:7">
      <c r="A27" s="32">
        <f t="shared" si="0"/>
        <v>22</v>
      </c>
      <c r="B27" s="98">
        <f>IFERROR(IF(OR(C27=0,VLOOKUP(A27,'Risk assessment - DFMEA '!$A:$C,3,FALSE)=0),"",IFERROR(VLOOKUP(A27,'Risk assessment - DFMEA '!$A:$C,3,FALSE),"")),"")</f>
        <v>13</v>
      </c>
      <c r="C27" s="99">
        <f>IF(IFERROR(VLOOKUP(A27,'Risk assessment - DFMEA '!A:L,11,FALSE),"")=0,"",IFERROR(VLOOKUP(A27,'Risk assessment - DFMEA '!A:L,11,FALSE),""))</f>
        <v>75</v>
      </c>
      <c r="D27" s="92">
        <f t="shared" si="3"/>
        <v>4448</v>
      </c>
      <c r="E27" s="92">
        <f>IF(IFERROR(VLOOKUP(A27,'Risk assessment - DFMEA '!A:Q,17,FALSE),"")=0,"",IFERROR(VLOOKUP(A27,'Risk assessment - DFMEA '!A:Q,17,FALSE),""))</f>
        <v>15</v>
      </c>
      <c r="F27" s="93">
        <f t="shared" si="1"/>
        <v>1.3914656771799629E-2</v>
      </c>
      <c r="G27" s="93">
        <f t="shared" si="2"/>
        <v>0.82523191094619663</v>
      </c>
    </row>
    <row r="28" spans="1:7">
      <c r="A28" s="32">
        <f t="shared" si="0"/>
        <v>23</v>
      </c>
      <c r="B28" s="98">
        <f>IFERROR(IF(OR(C28=0,VLOOKUP(A28,'Risk assessment - DFMEA '!$A:$C,3,FALSE)=0),"",IFERROR(VLOOKUP(A28,'Risk assessment - DFMEA '!$A:$C,3,FALSE),"")),"")</f>
        <v>40</v>
      </c>
      <c r="C28" s="99">
        <f>IF(IFERROR(VLOOKUP(A28,'Risk assessment - DFMEA '!A:L,11,FALSE),"")=0,"",IFERROR(VLOOKUP(A28,'Risk assessment - DFMEA '!A:L,11,FALSE),""))</f>
        <v>63</v>
      </c>
      <c r="D28" s="92">
        <f t="shared" si="3"/>
        <v>4511</v>
      </c>
      <c r="E28" s="92" t="str">
        <f>IF(IFERROR(VLOOKUP(A28,'Risk assessment - DFMEA '!A:Q,17,FALSE),"")=0,"",IFERROR(VLOOKUP(A28,'Risk assessment - DFMEA '!A:Q,17,FALSE),""))</f>
        <v/>
      </c>
      <c r="F28" s="93">
        <f t="shared" si="1"/>
        <v>1.1688311688311689E-2</v>
      </c>
      <c r="G28" s="93">
        <f t="shared" si="2"/>
        <v>0.83692022263450838</v>
      </c>
    </row>
    <row r="29" spans="1:7">
      <c r="A29" s="32">
        <f t="shared" si="0"/>
        <v>24</v>
      </c>
      <c r="B29" s="98">
        <f>IFERROR(IF(OR(C29=0,VLOOKUP(A29,'Risk assessment - DFMEA '!$A:$C,3,FALSE)=0),"",IFERROR(VLOOKUP(A29,'Risk assessment - DFMEA '!$A:$C,3,FALSE),"")),"")</f>
        <v>38</v>
      </c>
      <c r="C29" s="99">
        <f>IF(IFERROR(VLOOKUP(A29,'Risk assessment - DFMEA '!A:L,11,FALSE),"")=0,"",IFERROR(VLOOKUP(A29,'Risk assessment - DFMEA '!A:L,11,FALSE),""))</f>
        <v>63</v>
      </c>
      <c r="D29" s="92">
        <f t="shared" si="3"/>
        <v>4574</v>
      </c>
      <c r="E29" s="92" t="str">
        <f>IF(IFERROR(VLOOKUP(A29,'Risk assessment - DFMEA '!A:Q,17,FALSE),"")=0,"",IFERROR(VLOOKUP(A29,'Risk assessment - DFMEA '!A:Q,17,FALSE),""))</f>
        <v/>
      </c>
      <c r="F29" s="93">
        <f t="shared" si="1"/>
        <v>1.1688311688311689E-2</v>
      </c>
      <c r="G29" s="93">
        <f t="shared" si="2"/>
        <v>0.84860853432282002</v>
      </c>
    </row>
    <row r="30" spans="1:7">
      <c r="A30" s="32">
        <f t="shared" si="0"/>
        <v>25</v>
      </c>
      <c r="B30" s="98">
        <f>IFERROR(IF(OR(C30=0,VLOOKUP(A30,'Risk assessment - DFMEA '!$A:$C,3,FALSE)=0),"",IFERROR(VLOOKUP(A30,'Risk assessment - DFMEA '!$A:$C,3,FALSE),"")),"")</f>
        <v>32</v>
      </c>
      <c r="C30" s="99">
        <f>IF(IFERROR(VLOOKUP(A30,'Risk assessment - DFMEA '!A:L,11,FALSE),"")=0,"",IFERROR(VLOOKUP(A30,'Risk assessment - DFMEA '!A:L,11,FALSE),""))</f>
        <v>63</v>
      </c>
      <c r="D30" s="92">
        <f t="shared" si="3"/>
        <v>4637</v>
      </c>
      <c r="E30" s="92" t="str">
        <f>IF(IFERROR(VLOOKUP(A30,'Risk assessment - DFMEA '!A:Q,17,FALSE),"")=0,"",IFERROR(VLOOKUP(A30,'Risk assessment - DFMEA '!A:Q,17,FALSE),""))</f>
        <v/>
      </c>
      <c r="F30" s="93">
        <f t="shared" si="1"/>
        <v>1.1688311688311689E-2</v>
      </c>
      <c r="G30" s="93">
        <f t="shared" si="2"/>
        <v>0.86029684601113177</v>
      </c>
    </row>
    <row r="31" spans="1:7">
      <c r="A31" s="32">
        <f t="shared" si="0"/>
        <v>26</v>
      </c>
      <c r="B31" s="98">
        <f>IFERROR(IF(OR(C31=0,VLOOKUP(A31,'Risk assessment - DFMEA '!$A:$C,3,FALSE)=0),"",IFERROR(VLOOKUP(A31,'Risk assessment - DFMEA '!$A:$C,3,FALSE),"")),"")</f>
        <v>31</v>
      </c>
      <c r="C31" s="99">
        <f>IF(IFERROR(VLOOKUP(A31,'Risk assessment - DFMEA '!A:L,11,FALSE),"")=0,"",IFERROR(VLOOKUP(A31,'Risk assessment - DFMEA '!A:L,11,FALSE),""))</f>
        <v>63</v>
      </c>
      <c r="D31" s="92">
        <f t="shared" si="3"/>
        <v>4700</v>
      </c>
      <c r="E31" s="92" t="str">
        <f>IF(IFERROR(VLOOKUP(A31,'Risk assessment - DFMEA '!A:Q,17,FALSE),"")=0,"",IFERROR(VLOOKUP(A31,'Risk assessment - DFMEA '!A:Q,17,FALSE),""))</f>
        <v/>
      </c>
      <c r="F31" s="93">
        <f t="shared" si="1"/>
        <v>1.1688311688311689E-2</v>
      </c>
      <c r="G31" s="93">
        <f t="shared" si="2"/>
        <v>0.8719851576994434</v>
      </c>
    </row>
    <row r="32" spans="1:7">
      <c r="A32" s="32">
        <f t="shared" si="0"/>
        <v>27</v>
      </c>
      <c r="B32" s="98">
        <f>IFERROR(IF(OR(C32=0,VLOOKUP(A32,'Risk assessment - DFMEA '!$A:$C,3,FALSE)=0),"",IFERROR(VLOOKUP(A32,'Risk assessment - DFMEA '!$A:$C,3,FALSE),"")),"")</f>
        <v>27</v>
      </c>
      <c r="C32" s="99">
        <f>IF(IFERROR(VLOOKUP(A32,'Risk assessment - DFMEA '!A:L,11,FALSE),"")=0,"",IFERROR(VLOOKUP(A32,'Risk assessment - DFMEA '!A:L,11,FALSE),""))</f>
        <v>63</v>
      </c>
      <c r="D32" s="92">
        <f t="shared" si="3"/>
        <v>4763</v>
      </c>
      <c r="E32" s="92">
        <f>IF(IFERROR(VLOOKUP(A32,'Risk assessment - DFMEA '!A:Q,17,FALSE),"")=0,"",IFERROR(VLOOKUP(A32,'Risk assessment - DFMEA '!A:Q,17,FALSE),""))</f>
        <v>45</v>
      </c>
      <c r="F32" s="93">
        <f t="shared" si="1"/>
        <v>1.1688311688311689E-2</v>
      </c>
      <c r="G32" s="93">
        <f t="shared" si="2"/>
        <v>0.88367346938775515</v>
      </c>
    </row>
    <row r="33" spans="1:7">
      <c r="A33" s="32">
        <f t="shared" si="0"/>
        <v>28</v>
      </c>
      <c r="B33" s="98">
        <f>IFERROR(IF(OR(C33=0,VLOOKUP(A33,'Risk assessment - DFMEA '!$A:$C,3,FALSE)=0),"",IFERROR(VLOOKUP(A33,'Risk assessment - DFMEA '!$A:$C,3,FALSE),"")),"")</f>
        <v>2</v>
      </c>
      <c r="C33" s="99">
        <f>IF(IFERROR(VLOOKUP(A33,'Risk assessment - DFMEA '!A:L,11,FALSE),"")=0,"",IFERROR(VLOOKUP(A33,'Risk assessment - DFMEA '!A:L,11,FALSE),""))</f>
        <v>63</v>
      </c>
      <c r="D33" s="92">
        <f t="shared" si="3"/>
        <v>4826</v>
      </c>
      <c r="E33" s="92" t="str">
        <f>IF(IFERROR(VLOOKUP(A33,'Risk assessment - DFMEA '!A:Q,17,FALSE),"")=0,"",IFERROR(VLOOKUP(A33,'Risk assessment - DFMEA '!A:Q,17,FALSE),""))</f>
        <v/>
      </c>
      <c r="F33" s="93">
        <f t="shared" si="1"/>
        <v>1.1688311688311689E-2</v>
      </c>
      <c r="G33" s="93">
        <f t="shared" si="2"/>
        <v>0.89536178107606679</v>
      </c>
    </row>
    <row r="34" spans="1:7">
      <c r="A34" s="32">
        <f t="shared" si="0"/>
        <v>29</v>
      </c>
      <c r="B34" s="98">
        <f>IFERROR(IF(OR(C34=0,VLOOKUP(A34,'Risk assessment - DFMEA '!$A:$C,3,FALSE)=0),"",IFERROR(VLOOKUP(A34,'Risk assessment - DFMEA '!$A:$C,3,FALSE),"")),"")</f>
        <v>33</v>
      </c>
      <c r="C34" s="99">
        <f>IF(IFERROR(VLOOKUP(A34,'Risk assessment - DFMEA '!A:L,11,FALSE),"")=0,"",IFERROR(VLOOKUP(A34,'Risk assessment - DFMEA '!A:L,11,FALSE),""))</f>
        <v>50</v>
      </c>
      <c r="D34" s="92">
        <f t="shared" si="3"/>
        <v>4876</v>
      </c>
      <c r="E34" s="92" t="str">
        <f>IF(IFERROR(VLOOKUP(A34,'Risk assessment - DFMEA '!A:Q,17,FALSE),"")=0,"",IFERROR(VLOOKUP(A34,'Risk assessment - DFMEA '!A:Q,17,FALSE),""))</f>
        <v/>
      </c>
      <c r="F34" s="93">
        <f t="shared" si="1"/>
        <v>9.2764378478664197E-3</v>
      </c>
      <c r="G34" s="93">
        <f t="shared" si="2"/>
        <v>0.90463821892393326</v>
      </c>
    </row>
    <row r="35" spans="1:7">
      <c r="A35" s="32">
        <f t="shared" si="0"/>
        <v>30</v>
      </c>
      <c r="B35" s="98">
        <f>IFERROR(IF(OR(C35=0,VLOOKUP(A35,'Risk assessment - DFMEA '!$A:$C,3,FALSE)=0),"",IFERROR(VLOOKUP(A35,'Risk assessment - DFMEA '!$A:$C,3,FALSE),"")),"")</f>
        <v>43</v>
      </c>
      <c r="C35" s="99">
        <f>IF(IFERROR(VLOOKUP(A35,'Risk assessment - DFMEA '!A:L,11,FALSE),"")=0,"",IFERROR(VLOOKUP(A35,'Risk assessment - DFMEA '!A:L,11,FALSE),""))</f>
        <v>45</v>
      </c>
      <c r="D35" s="92">
        <f t="shared" si="3"/>
        <v>4921</v>
      </c>
      <c r="E35" s="92" t="str">
        <f>IF(IFERROR(VLOOKUP(A35,'Risk assessment - DFMEA '!A:Q,17,FALSE),"")=0,"",IFERROR(VLOOKUP(A35,'Risk assessment - DFMEA '!A:Q,17,FALSE),""))</f>
        <v/>
      </c>
      <c r="F35" s="93">
        <f t="shared" si="1"/>
        <v>8.3487940630797772E-3</v>
      </c>
      <c r="G35" s="93">
        <f t="shared" si="2"/>
        <v>0.91298701298701301</v>
      </c>
    </row>
    <row r="36" spans="1:7">
      <c r="A36" s="32">
        <f t="shared" si="0"/>
        <v>31</v>
      </c>
      <c r="B36" s="98">
        <f>IFERROR(IF(OR(C36=0,VLOOKUP(A36,'Risk assessment - DFMEA '!$A:$C,3,FALSE)=0),"",IFERROR(VLOOKUP(A36,'Risk assessment - DFMEA '!$A:$C,3,FALSE),"")),"")</f>
        <v>41</v>
      </c>
      <c r="C36" s="99">
        <f>IF(IFERROR(VLOOKUP(A36,'Risk assessment - DFMEA '!A:L,11,FALSE),"")=0,"",IFERROR(VLOOKUP(A36,'Risk assessment - DFMEA '!A:L,11,FALSE),""))</f>
        <v>45</v>
      </c>
      <c r="D36" s="92">
        <f t="shared" si="3"/>
        <v>4966</v>
      </c>
      <c r="E36" s="92" t="str">
        <f>IF(IFERROR(VLOOKUP(A36,'Risk assessment - DFMEA '!A:Q,17,FALSE),"")=0,"",IFERROR(VLOOKUP(A36,'Risk assessment - DFMEA '!A:Q,17,FALSE),""))</f>
        <v/>
      </c>
      <c r="F36" s="93">
        <f t="shared" si="1"/>
        <v>8.3487940630797772E-3</v>
      </c>
      <c r="G36" s="93">
        <f t="shared" si="2"/>
        <v>0.92133580705009277</v>
      </c>
    </row>
    <row r="37" spans="1:7">
      <c r="A37" s="32">
        <f t="shared" si="0"/>
        <v>32</v>
      </c>
      <c r="B37" s="98">
        <f>IFERROR(IF(OR(C37=0,VLOOKUP(A37,'Risk assessment - DFMEA '!$A:$C,3,FALSE)=0),"",IFERROR(VLOOKUP(A37,'Risk assessment - DFMEA '!$A:$C,3,FALSE),"")),"")</f>
        <v>20</v>
      </c>
      <c r="C37" s="99">
        <f>IF(IFERROR(VLOOKUP(A37,'Risk assessment - DFMEA '!A:L,11,FALSE),"")=0,"",IFERROR(VLOOKUP(A37,'Risk assessment - DFMEA '!A:L,11,FALSE),""))</f>
        <v>45</v>
      </c>
      <c r="D37" s="92">
        <f t="shared" si="3"/>
        <v>5011</v>
      </c>
      <c r="E37" s="92" t="str">
        <f>IF(IFERROR(VLOOKUP(A37,'Risk assessment - DFMEA '!A:Q,17,FALSE),"")=0,"",IFERROR(VLOOKUP(A37,'Risk assessment - DFMEA '!A:Q,17,FALSE),""))</f>
        <v/>
      </c>
      <c r="F37" s="93">
        <f t="shared" si="1"/>
        <v>8.3487940630797772E-3</v>
      </c>
      <c r="G37" s="93">
        <f t="shared" si="2"/>
        <v>0.92968460111317253</v>
      </c>
    </row>
    <row r="38" spans="1:7">
      <c r="A38" s="32">
        <f t="shared" si="0"/>
        <v>33</v>
      </c>
      <c r="B38" s="98">
        <f>IFERROR(IF(OR(C38=0,VLOOKUP(A38,'Risk assessment - DFMEA '!$A:$C,3,FALSE)=0),"",IFERROR(VLOOKUP(A38,'Risk assessment - DFMEA '!$A:$C,3,FALSE),"")),"")</f>
        <v>19</v>
      </c>
      <c r="C38" s="99">
        <f>IF(IFERROR(VLOOKUP(A38,'Risk assessment - DFMEA '!A:L,11,FALSE),"")=0,"",IFERROR(VLOOKUP(A38,'Risk assessment - DFMEA '!A:L,11,FALSE),""))</f>
        <v>45</v>
      </c>
      <c r="D38" s="92">
        <f t="shared" si="3"/>
        <v>5056</v>
      </c>
      <c r="E38" s="92" t="str">
        <f>IF(IFERROR(VLOOKUP(A38,'Risk assessment - DFMEA '!A:Q,17,FALSE),"")=0,"",IFERROR(VLOOKUP(A38,'Risk assessment - DFMEA '!A:Q,17,FALSE),""))</f>
        <v/>
      </c>
      <c r="F38" s="93">
        <f t="shared" si="1"/>
        <v>8.3487940630797772E-3</v>
      </c>
      <c r="G38" s="93">
        <f t="shared" si="2"/>
        <v>0.93803339517625228</v>
      </c>
    </row>
    <row r="39" spans="1:7">
      <c r="A39" s="32">
        <f t="shared" si="0"/>
        <v>34</v>
      </c>
      <c r="B39" s="98">
        <f>IFERROR(IF(OR(C39=0,VLOOKUP(A39,'Risk assessment - DFMEA '!$A:$C,3,FALSE)=0),"",IFERROR(VLOOKUP(A39,'Risk assessment - DFMEA '!$A:$C,3,FALSE),"")),"")</f>
        <v>17</v>
      </c>
      <c r="C39" s="99">
        <f>IF(IFERROR(VLOOKUP(A39,'Risk assessment - DFMEA '!A:L,11,FALSE),"")=0,"",IFERROR(VLOOKUP(A39,'Risk assessment - DFMEA '!A:L,11,FALSE),""))</f>
        <v>45</v>
      </c>
      <c r="D39" s="92">
        <f t="shared" si="3"/>
        <v>5101</v>
      </c>
      <c r="E39" s="92" t="str">
        <f>IF(IFERROR(VLOOKUP(A39,'Risk assessment - DFMEA '!A:Q,17,FALSE),"")=0,"",IFERROR(VLOOKUP(A39,'Risk assessment - DFMEA '!A:Q,17,FALSE),""))</f>
        <v/>
      </c>
      <c r="F39" s="93">
        <f t="shared" si="1"/>
        <v>8.3487940630797772E-3</v>
      </c>
      <c r="G39" s="93">
        <f t="shared" si="2"/>
        <v>0.94638218923933215</v>
      </c>
    </row>
    <row r="40" spans="1:7">
      <c r="A40" s="32">
        <f t="shared" si="0"/>
        <v>35</v>
      </c>
      <c r="B40" s="98">
        <f>IFERROR(IF(OR(C40=0,VLOOKUP(A40,'Risk assessment - DFMEA '!$A:$C,3,FALSE)=0),"",IFERROR(VLOOKUP(A40,'Risk assessment - DFMEA '!$A:$C,3,FALSE),"")),"")</f>
        <v>36</v>
      </c>
      <c r="C40" s="99">
        <f>IF(IFERROR(VLOOKUP(A40,'Risk assessment - DFMEA '!A:L,11,FALSE),"")=0,"",IFERROR(VLOOKUP(A40,'Risk assessment - DFMEA '!A:L,11,FALSE),""))</f>
        <v>30</v>
      </c>
      <c r="D40" s="92">
        <f t="shared" si="3"/>
        <v>5131</v>
      </c>
      <c r="E40" s="92" t="str">
        <f>IF(IFERROR(VLOOKUP(A40,'Risk assessment - DFMEA '!A:Q,17,FALSE),"")=0,"",IFERROR(VLOOKUP(A40,'Risk assessment - DFMEA '!A:Q,17,FALSE),""))</f>
        <v/>
      </c>
      <c r="F40" s="93">
        <f t="shared" si="1"/>
        <v>5.5658627087198514E-3</v>
      </c>
      <c r="G40" s="93">
        <f t="shared" si="2"/>
        <v>0.95194805194805199</v>
      </c>
    </row>
    <row r="41" spans="1:7">
      <c r="A41" s="32">
        <f t="shared" si="0"/>
        <v>36</v>
      </c>
      <c r="B41" s="98">
        <f>IFERROR(IF(OR(C41=0,VLOOKUP(A41,'Risk assessment - DFMEA '!$A:$C,3,FALSE)=0),"",IFERROR(VLOOKUP(A41,'Risk assessment - DFMEA '!$A:$C,3,FALSE),"")),"")</f>
        <v>35</v>
      </c>
      <c r="C41" s="99">
        <f>IF(IFERROR(VLOOKUP(A41,'Risk assessment - DFMEA '!A:L,11,FALSE),"")=0,"",IFERROR(VLOOKUP(A41,'Risk assessment - DFMEA '!A:L,11,FALSE),""))</f>
        <v>30</v>
      </c>
      <c r="D41" s="92">
        <f t="shared" si="3"/>
        <v>5161</v>
      </c>
      <c r="E41" s="92" t="str">
        <f>IF(IFERROR(VLOOKUP(A41,'Risk assessment - DFMEA '!A:Q,17,FALSE),"")=0,"",IFERROR(VLOOKUP(A41,'Risk assessment - DFMEA '!A:Q,17,FALSE),""))</f>
        <v/>
      </c>
      <c r="F41" s="93">
        <f t="shared" si="1"/>
        <v>5.5658627087198514E-3</v>
      </c>
      <c r="G41" s="93">
        <f t="shared" si="2"/>
        <v>0.95751391465677183</v>
      </c>
    </row>
    <row r="42" spans="1:7">
      <c r="A42" s="32">
        <f t="shared" si="0"/>
        <v>37</v>
      </c>
      <c r="B42" s="98">
        <f>IFERROR(IF(OR(C42=0,VLOOKUP(A42,'Risk assessment - DFMEA '!$A:$C,3,FALSE)=0),"",IFERROR(VLOOKUP(A42,'Risk assessment - DFMEA '!$A:$C,3,FALSE),"")),"")</f>
        <v>25</v>
      </c>
      <c r="C42" s="99">
        <f>IF(IFERROR(VLOOKUP(A42,'Risk assessment - DFMEA '!A:L,11,FALSE),"")=0,"",IFERROR(VLOOKUP(A42,'Risk assessment - DFMEA '!A:L,11,FALSE),""))</f>
        <v>30</v>
      </c>
      <c r="D42" s="92">
        <f t="shared" si="3"/>
        <v>5191</v>
      </c>
      <c r="E42" s="92">
        <f>IF(IFERROR(VLOOKUP(A42,'Risk assessment - DFMEA '!A:Q,17,FALSE),"")=0,"",IFERROR(VLOOKUP(A42,'Risk assessment - DFMEA '!A:Q,17,FALSE),""))</f>
        <v>21</v>
      </c>
      <c r="F42" s="93">
        <f t="shared" si="1"/>
        <v>5.5658627087198514E-3</v>
      </c>
      <c r="G42" s="93">
        <f t="shared" si="2"/>
        <v>0.96307977736549166</v>
      </c>
    </row>
    <row r="43" spans="1:7">
      <c r="A43" s="32">
        <f t="shared" si="0"/>
        <v>38</v>
      </c>
      <c r="B43" s="98">
        <f>IFERROR(IF(OR(C43=0,VLOOKUP(A43,'Risk assessment - DFMEA '!$A:$C,3,FALSE)=0),"",IFERROR(VLOOKUP(A43,'Risk assessment - DFMEA '!$A:$C,3,FALSE),"")),"")</f>
        <v>42</v>
      </c>
      <c r="C43" s="99">
        <f>IF(IFERROR(VLOOKUP(A43,'Risk assessment - DFMEA '!A:L,11,FALSE),"")=0,"",IFERROR(VLOOKUP(A43,'Risk assessment - DFMEA '!A:L,11,FALSE),""))</f>
        <v>25</v>
      </c>
      <c r="D43" s="92">
        <f t="shared" si="3"/>
        <v>5216</v>
      </c>
      <c r="E43" s="92">
        <f>IF(IFERROR(VLOOKUP(A43,'Risk assessment - DFMEA '!A:Q,17,FALSE),"")=0,"",IFERROR(VLOOKUP(A43,'Risk assessment - DFMEA '!A:Q,17,FALSE),""))</f>
        <v>25</v>
      </c>
      <c r="F43" s="93">
        <f t="shared" si="1"/>
        <v>4.6382189239332098E-3</v>
      </c>
      <c r="G43" s="93">
        <f t="shared" si="2"/>
        <v>0.9677179962894249</v>
      </c>
    </row>
    <row r="44" spans="1:7">
      <c r="A44" s="32">
        <f t="shared" si="0"/>
        <v>39</v>
      </c>
      <c r="B44" s="98">
        <f>IFERROR(IF(OR(C44=0,VLOOKUP(A44,'Risk assessment - DFMEA '!$A:$C,3,FALSE)=0),"",IFERROR(VLOOKUP(A44,'Risk assessment - DFMEA '!$A:$C,3,FALSE),"")),"")</f>
        <v>15</v>
      </c>
      <c r="C44" s="99">
        <f>IF(IFERROR(VLOOKUP(A44,'Risk assessment - DFMEA '!A:L,11,FALSE),"")=0,"",IFERROR(VLOOKUP(A44,'Risk assessment - DFMEA '!A:L,11,FALSE),""))</f>
        <v>25</v>
      </c>
      <c r="D44" s="92">
        <f t="shared" si="3"/>
        <v>5241</v>
      </c>
      <c r="E44" s="92">
        <f>IF(IFERROR(VLOOKUP(A44,'Risk assessment - DFMEA '!A:Q,17,FALSE),"")=0,"",IFERROR(VLOOKUP(A44,'Risk assessment - DFMEA '!A:Q,17,FALSE),""))</f>
        <v>5</v>
      </c>
      <c r="F44" s="93">
        <f t="shared" si="1"/>
        <v>4.6382189239332098E-3</v>
      </c>
      <c r="G44" s="93">
        <f t="shared" si="2"/>
        <v>0.97235621521335802</v>
      </c>
    </row>
    <row r="45" spans="1:7">
      <c r="A45" s="32">
        <f t="shared" si="0"/>
        <v>40</v>
      </c>
      <c r="B45" s="98">
        <f>IFERROR(IF(OR(C45=0,VLOOKUP(A45,'Risk assessment - DFMEA '!$A:$C,3,FALSE)=0),"",IFERROR(VLOOKUP(A45,'Risk assessment - DFMEA '!$A:$C,3,FALSE),"")),"")</f>
        <v>26</v>
      </c>
      <c r="C45" s="99">
        <f>IF(IFERROR(VLOOKUP(A45,'Risk assessment - DFMEA '!A:L,11,FALSE),"")=0,"",IFERROR(VLOOKUP(A45,'Risk assessment - DFMEA '!A:L,11,FALSE),""))</f>
        <v>21</v>
      </c>
      <c r="D45" s="92">
        <f t="shared" si="3"/>
        <v>5262</v>
      </c>
      <c r="E45" s="92">
        <f>IF(IFERROR(VLOOKUP(A45,'Risk assessment - DFMEA '!A:Q,17,FALSE),"")=0,"",IFERROR(VLOOKUP(A45,'Risk assessment - DFMEA '!A:Q,17,FALSE),""))</f>
        <v>15</v>
      </c>
      <c r="F45" s="93">
        <f t="shared" si="1"/>
        <v>3.8961038961038961E-3</v>
      </c>
      <c r="G45" s="93">
        <f t="shared" si="2"/>
        <v>0.97625231910946197</v>
      </c>
    </row>
    <row r="46" spans="1:7">
      <c r="A46" s="32">
        <f t="shared" si="0"/>
        <v>41</v>
      </c>
      <c r="B46" s="98">
        <f>IFERROR(IF(OR(C46=0,VLOOKUP(A46,'Risk assessment - DFMEA '!$A:$C,3,FALSE)=0),"",IFERROR(VLOOKUP(A46,'Risk assessment - DFMEA '!$A:$C,3,FALSE),"")),"")</f>
        <v>9</v>
      </c>
      <c r="C46" s="99">
        <f>IF(IFERROR(VLOOKUP(A46,'Risk assessment - DFMEA '!A:L,11,FALSE),"")=0,"",IFERROR(VLOOKUP(A46,'Risk assessment - DFMEA '!A:L,11,FALSE),""))</f>
        <v>21</v>
      </c>
      <c r="D46" s="92">
        <f t="shared" si="3"/>
        <v>5283</v>
      </c>
      <c r="E46" s="92">
        <f>IF(IFERROR(VLOOKUP(A46,'Risk assessment - DFMEA '!A:Q,17,FALSE),"")=0,"",IFERROR(VLOOKUP(A46,'Risk assessment - DFMEA '!A:Q,17,FALSE),""))</f>
        <v>9</v>
      </c>
      <c r="F46" s="93">
        <f t="shared" si="1"/>
        <v>3.8961038961038961E-3</v>
      </c>
      <c r="G46" s="93">
        <f t="shared" si="2"/>
        <v>0.98014842300556582</v>
      </c>
    </row>
    <row r="47" spans="1:7">
      <c r="A47" s="32">
        <f t="shared" si="0"/>
        <v>42</v>
      </c>
      <c r="B47" s="98">
        <f>IFERROR(IF(OR(C47=0,VLOOKUP(A47,'Risk assessment - DFMEA '!$A:$C,3,FALSE)=0),"",IFERROR(VLOOKUP(A47,'Risk assessment - DFMEA '!$A:$C,3,FALSE),"")),"")</f>
        <v>1</v>
      </c>
      <c r="C47" s="99">
        <f>IF(IFERROR(VLOOKUP(A47,'Risk assessment - DFMEA '!A:L,11,FALSE),"")=0,"",IFERROR(VLOOKUP(A47,'Risk assessment - DFMEA '!A:L,11,FALSE),""))</f>
        <v>21</v>
      </c>
      <c r="D47" s="92">
        <f t="shared" si="3"/>
        <v>5304</v>
      </c>
      <c r="E47" s="92" t="str">
        <f>IF(IFERROR(VLOOKUP(A47,'Risk assessment - DFMEA '!A:Q,17,FALSE),"")=0,"",IFERROR(VLOOKUP(A47,'Risk assessment - DFMEA '!A:Q,17,FALSE),""))</f>
        <v/>
      </c>
      <c r="F47" s="93">
        <f t="shared" si="1"/>
        <v>3.8961038961038961E-3</v>
      </c>
      <c r="G47" s="93">
        <f t="shared" si="2"/>
        <v>0.98404452690166977</v>
      </c>
    </row>
    <row r="48" spans="1:7">
      <c r="A48" s="32">
        <f t="shared" si="0"/>
        <v>43</v>
      </c>
      <c r="B48" s="98">
        <f>IFERROR(IF(OR(C48=0,VLOOKUP(A48,'Risk assessment - DFMEA '!$A:$C,3,FALSE)=0),"",IFERROR(VLOOKUP(A48,'Risk assessment - DFMEA '!$A:$C,3,FALSE),"")),"")</f>
        <v>22</v>
      </c>
      <c r="C48" s="99">
        <f>IF(IFERROR(VLOOKUP(A48,'Risk assessment - DFMEA '!A:L,11,FALSE),"")=0,"",IFERROR(VLOOKUP(A48,'Risk assessment - DFMEA '!A:L,11,FALSE),""))</f>
        <v>15</v>
      </c>
      <c r="D48" s="92">
        <f t="shared" si="3"/>
        <v>5319</v>
      </c>
      <c r="E48" s="92" t="str">
        <f>IF(IFERROR(VLOOKUP(A48,'Risk assessment - DFMEA '!A:Q,17,FALSE),"")=0,"",IFERROR(VLOOKUP(A48,'Risk assessment - DFMEA '!A:Q,17,FALSE),""))</f>
        <v/>
      </c>
      <c r="F48" s="93">
        <f t="shared" si="1"/>
        <v>2.7829313543599257E-3</v>
      </c>
      <c r="G48" s="93">
        <f t="shared" si="2"/>
        <v>0.98682745825602969</v>
      </c>
    </row>
    <row r="49" spans="1:7">
      <c r="A49" s="32">
        <f t="shared" si="0"/>
        <v>44</v>
      </c>
      <c r="B49" s="98">
        <f>IFERROR(IF(OR(C49=0,VLOOKUP(A49,'Risk assessment - DFMEA '!$A:$C,3,FALSE)=0),"",IFERROR(VLOOKUP(A49,'Risk assessment - DFMEA '!$A:$C,3,FALSE),"")),"")</f>
        <v>12</v>
      </c>
      <c r="C49" s="99">
        <f>IF(IFERROR(VLOOKUP(A49,'Risk assessment - DFMEA '!A:L,11,FALSE),"")=0,"",IFERROR(VLOOKUP(A49,'Risk assessment - DFMEA '!A:L,11,FALSE),""))</f>
        <v>9</v>
      </c>
      <c r="D49" s="92">
        <f t="shared" si="3"/>
        <v>5328</v>
      </c>
      <c r="E49" s="92" t="str">
        <f>IF(IFERROR(VLOOKUP(A49,'Risk assessment - DFMEA '!A:Q,17,FALSE),"")=0,"",IFERROR(VLOOKUP(A49,'Risk assessment - DFMEA '!A:Q,17,FALSE),""))</f>
        <v/>
      </c>
      <c r="F49" s="93">
        <f t="shared" si="1"/>
        <v>1.6697588126159556E-3</v>
      </c>
      <c r="G49" s="93">
        <f t="shared" si="2"/>
        <v>0.98849721706864568</v>
      </c>
    </row>
    <row r="50" spans="1:7">
      <c r="A50" s="32">
        <f t="shared" si="0"/>
        <v>45</v>
      </c>
      <c r="B50" s="98">
        <f>IFERROR(IF(OR(C50=0,VLOOKUP(A50,'Risk assessment - DFMEA '!$A:$C,3,FALSE)=0),"",IFERROR(VLOOKUP(A50,'Risk assessment - DFMEA '!$A:$C,3,FALSE),"")),"")</f>
        <v>11</v>
      </c>
      <c r="C50" s="99">
        <f>IF(IFERROR(VLOOKUP(A50,'Risk assessment - DFMEA '!A:L,11,FALSE),"")=0,"",IFERROR(VLOOKUP(A50,'Risk assessment - DFMEA '!A:L,11,FALSE),""))</f>
        <v>9</v>
      </c>
      <c r="D50" s="92">
        <f t="shared" si="3"/>
        <v>5337</v>
      </c>
      <c r="E50" s="92" t="str">
        <f>IF(IFERROR(VLOOKUP(A50,'Risk assessment - DFMEA '!A:Q,17,FALSE),"")=0,"",IFERROR(VLOOKUP(A50,'Risk assessment - DFMEA '!A:Q,17,FALSE),""))</f>
        <v/>
      </c>
      <c r="F50" s="93">
        <f t="shared" si="1"/>
        <v>1.6697588126159556E-3</v>
      </c>
      <c r="G50" s="93">
        <f t="shared" si="2"/>
        <v>0.99016697588126157</v>
      </c>
    </row>
    <row r="51" spans="1:7">
      <c r="A51" s="32">
        <f t="shared" si="0"/>
        <v>46</v>
      </c>
      <c r="B51" s="98">
        <f>IFERROR(IF(OR(C51=0,VLOOKUP(A51,'Risk assessment - DFMEA '!$A:$C,3,FALSE)=0),"",IFERROR(VLOOKUP(A51,'Risk assessment - DFMEA '!$A:$C,3,FALSE),"")),"")</f>
        <v>54</v>
      </c>
      <c r="C51" s="99">
        <f>IF(IFERROR(VLOOKUP(A51,'Risk assessment - DFMEA '!A:L,11,FALSE),"")=0,"",IFERROR(VLOOKUP(A51,'Risk assessment - DFMEA '!A:L,11,FALSE),""))</f>
        <v>7</v>
      </c>
      <c r="D51" s="92">
        <f t="shared" si="3"/>
        <v>5344</v>
      </c>
      <c r="E51" s="92" t="str">
        <f>IF(IFERROR(VLOOKUP(A51,'Risk assessment - DFMEA '!A:Q,17,FALSE),"")=0,"",IFERROR(VLOOKUP(A51,'Risk assessment - DFMEA '!A:Q,17,FALSE),""))</f>
        <v/>
      </c>
      <c r="F51" s="93">
        <f t="shared" si="1"/>
        <v>1.2987012987012987E-3</v>
      </c>
      <c r="G51" s="93">
        <f t="shared" si="2"/>
        <v>0.99146567717996292</v>
      </c>
    </row>
    <row r="52" spans="1:7">
      <c r="A52" s="32">
        <f t="shared" si="0"/>
        <v>47</v>
      </c>
      <c r="B52" s="98">
        <f>IFERROR(IF(OR(C52=0,VLOOKUP(A52,'Risk assessment - DFMEA '!$A:$C,3,FALSE)=0),"",IFERROR(VLOOKUP(A52,'Risk assessment - DFMEA '!$A:$C,3,FALSE),"")),"")</f>
        <v>53</v>
      </c>
      <c r="C52" s="99">
        <f>IF(IFERROR(VLOOKUP(A52,'Risk assessment - DFMEA '!A:L,11,FALSE),"")=0,"",IFERROR(VLOOKUP(A52,'Risk assessment - DFMEA '!A:L,11,FALSE),""))</f>
        <v>7</v>
      </c>
      <c r="D52" s="92">
        <f t="shared" si="3"/>
        <v>5351</v>
      </c>
      <c r="E52" s="92" t="str">
        <f>IF(IFERROR(VLOOKUP(A52,'Risk assessment - DFMEA '!A:Q,17,FALSE),"")=0,"",IFERROR(VLOOKUP(A52,'Risk assessment - DFMEA '!A:Q,17,FALSE),""))</f>
        <v/>
      </c>
      <c r="F52" s="93">
        <f t="shared" si="1"/>
        <v>1.2987012987012987E-3</v>
      </c>
      <c r="G52" s="93">
        <f t="shared" si="2"/>
        <v>0.99276437847866417</v>
      </c>
    </row>
    <row r="53" spans="1:7">
      <c r="A53" s="32">
        <f t="shared" si="0"/>
        <v>48</v>
      </c>
      <c r="B53" s="98">
        <f>IFERROR(IF(OR(C53=0,VLOOKUP(A53,'Risk assessment - DFMEA '!$A:$C,3,FALSE)=0),"",IFERROR(VLOOKUP(A53,'Risk assessment - DFMEA '!$A:$C,3,FALSE),"")),"")</f>
        <v>45</v>
      </c>
      <c r="C53" s="99">
        <f>IF(IFERROR(VLOOKUP(A53,'Risk assessment - DFMEA '!A:L,11,FALSE),"")=0,"",IFERROR(VLOOKUP(A53,'Risk assessment - DFMEA '!A:L,11,FALSE),""))</f>
        <v>7</v>
      </c>
      <c r="D53" s="92">
        <f t="shared" si="3"/>
        <v>5358</v>
      </c>
      <c r="E53" s="92" t="str">
        <f>IF(IFERROR(VLOOKUP(A53,'Risk assessment - DFMEA '!A:Q,17,FALSE),"")=0,"",IFERROR(VLOOKUP(A53,'Risk assessment - DFMEA '!A:Q,17,FALSE),""))</f>
        <v/>
      </c>
      <c r="F53" s="93">
        <f t="shared" si="1"/>
        <v>1.2987012987012987E-3</v>
      </c>
      <c r="G53" s="93">
        <f t="shared" si="2"/>
        <v>0.99406307977736552</v>
      </c>
    </row>
    <row r="54" spans="1:7">
      <c r="A54" s="32">
        <f t="shared" si="0"/>
        <v>49</v>
      </c>
      <c r="B54" s="98">
        <f>IFERROR(IF(OR(C54=0,VLOOKUP(A54,'Risk assessment - DFMEA '!$A:$C,3,FALSE)=0),"",IFERROR(VLOOKUP(A54,'Risk assessment - DFMEA '!$A:$C,3,FALSE),"")),"")</f>
        <v>4</v>
      </c>
      <c r="C54" s="99">
        <f>IF(IFERROR(VLOOKUP(A54,'Risk assessment - DFMEA '!A:L,11,FALSE),"")=0,"",IFERROR(VLOOKUP(A54,'Risk assessment - DFMEA '!A:L,11,FALSE),""))</f>
        <v>7</v>
      </c>
      <c r="D54" s="92">
        <f t="shared" si="3"/>
        <v>5365</v>
      </c>
      <c r="E54" s="92" t="str">
        <f>IF(IFERROR(VLOOKUP(A54,'Risk assessment - DFMEA '!A:Q,17,FALSE),"")=0,"",IFERROR(VLOOKUP(A54,'Risk assessment - DFMEA '!A:Q,17,FALSE),""))</f>
        <v/>
      </c>
      <c r="F54" s="93">
        <f t="shared" si="1"/>
        <v>1.2987012987012987E-3</v>
      </c>
      <c r="G54" s="93">
        <f t="shared" si="2"/>
        <v>0.99536178107606677</v>
      </c>
    </row>
    <row r="55" spans="1:7">
      <c r="A55" s="32">
        <f t="shared" si="0"/>
        <v>50</v>
      </c>
      <c r="B55" s="98">
        <f>IFERROR(IF(OR(C55=0,VLOOKUP(A55,'Risk assessment - DFMEA '!$A:$C,3,FALSE)=0),"",IFERROR(VLOOKUP(A55,'Risk assessment - DFMEA '!$A:$C,3,FALSE),"")),"")</f>
        <v>3</v>
      </c>
      <c r="C55" s="99">
        <f>IF(IFERROR(VLOOKUP(A55,'Risk assessment - DFMEA '!A:L,11,FALSE),"")=0,"",IFERROR(VLOOKUP(A55,'Risk assessment - DFMEA '!A:L,11,FALSE),""))</f>
        <v>7</v>
      </c>
      <c r="D55" s="92">
        <f t="shared" si="3"/>
        <v>5372</v>
      </c>
      <c r="E55" s="92" t="str">
        <f>IF(IFERROR(VLOOKUP(A55,'Risk assessment - DFMEA '!A:Q,17,FALSE),"")=0,"",IFERROR(VLOOKUP(A55,'Risk assessment - DFMEA '!A:Q,17,FALSE),""))</f>
        <v/>
      </c>
      <c r="F55" s="93">
        <f t="shared" si="1"/>
        <v>1.2987012987012987E-3</v>
      </c>
      <c r="G55" s="93">
        <f t="shared" si="2"/>
        <v>0.99666048237476812</v>
      </c>
    </row>
    <row r="56" spans="1:7">
      <c r="A56" s="32">
        <f t="shared" si="0"/>
        <v>51</v>
      </c>
      <c r="B56" s="98">
        <f>IFERROR(IF(OR(C56=0,VLOOKUP(A56,'Risk assessment - DFMEA '!$A:$C,3,FALSE)=0),"",IFERROR(VLOOKUP(A56,'Risk assessment - DFMEA '!$A:$C,3,FALSE),"")),"")</f>
        <v>24</v>
      </c>
      <c r="C56" s="99">
        <f>IF(IFERROR(VLOOKUP(A56,'Risk assessment - DFMEA '!A:L,11,FALSE),"")=0,"",IFERROR(VLOOKUP(A56,'Risk assessment - DFMEA '!A:L,11,FALSE),""))</f>
        <v>5</v>
      </c>
      <c r="D56" s="92">
        <f t="shared" si="3"/>
        <v>5377</v>
      </c>
      <c r="E56" s="92" t="str">
        <f>IF(IFERROR(VLOOKUP(A56,'Risk assessment - DFMEA '!A:Q,17,FALSE),"")=0,"",IFERROR(VLOOKUP(A56,'Risk assessment - DFMEA '!A:Q,17,FALSE),""))</f>
        <v/>
      </c>
      <c r="F56" s="93">
        <f t="shared" si="1"/>
        <v>9.2764378478664194E-4</v>
      </c>
      <c r="G56" s="93">
        <f t="shared" si="2"/>
        <v>0.99758812615955472</v>
      </c>
    </row>
    <row r="57" spans="1:7">
      <c r="A57" s="32">
        <f t="shared" si="0"/>
        <v>52</v>
      </c>
      <c r="B57" s="98">
        <f>IFERROR(IF(OR(C57=0,VLOOKUP(A57,'Risk assessment - DFMEA '!$A:$C,3,FALSE)=0),"",IFERROR(VLOOKUP(A57,'Risk assessment - DFMEA '!$A:$C,3,FALSE),"")),"")</f>
        <v>21</v>
      </c>
      <c r="C57" s="99">
        <f>IF(IFERROR(VLOOKUP(A57,'Risk assessment - DFMEA '!A:L,11,FALSE),"")=0,"",IFERROR(VLOOKUP(A57,'Risk assessment - DFMEA '!A:L,11,FALSE),""))</f>
        <v>5</v>
      </c>
      <c r="D57" s="92">
        <f t="shared" si="3"/>
        <v>5382</v>
      </c>
      <c r="E57" s="92" t="str">
        <f>IF(IFERROR(VLOOKUP(A57,'Risk assessment - DFMEA '!A:Q,17,FALSE),"")=0,"",IFERROR(VLOOKUP(A57,'Risk assessment - DFMEA '!A:Q,17,FALSE),""))</f>
        <v/>
      </c>
      <c r="F57" s="93">
        <f t="shared" si="1"/>
        <v>9.2764378478664194E-4</v>
      </c>
      <c r="G57" s="93">
        <f t="shared" si="2"/>
        <v>0.99851576994434132</v>
      </c>
    </row>
    <row r="58" spans="1:7">
      <c r="A58" s="32">
        <f t="shared" si="0"/>
        <v>53</v>
      </c>
      <c r="B58" s="98">
        <f>IFERROR(IF(OR(C58=0,VLOOKUP(A58,'Risk assessment - DFMEA '!$A:$C,3,FALSE)=0),"",IFERROR(VLOOKUP(A58,'Risk assessment - DFMEA '!$A:$C,3,FALSE),"")),"")</f>
        <v>18</v>
      </c>
      <c r="C58" s="99">
        <f>IF(IFERROR(VLOOKUP(A58,'Risk assessment - DFMEA '!A:L,11,FALSE),"")=0,"",IFERROR(VLOOKUP(A58,'Risk assessment - DFMEA '!A:L,11,FALSE),""))</f>
        <v>5</v>
      </c>
      <c r="D58" s="92">
        <f t="shared" si="3"/>
        <v>5387</v>
      </c>
      <c r="E58" s="92" t="str">
        <f>IF(IFERROR(VLOOKUP(A58,'Risk assessment - DFMEA '!A:Q,17,FALSE),"")=0,"",IFERROR(VLOOKUP(A58,'Risk assessment - DFMEA '!A:Q,17,FALSE),""))</f>
        <v/>
      </c>
      <c r="F58" s="93">
        <f t="shared" si="1"/>
        <v>9.2764378478664194E-4</v>
      </c>
      <c r="G58" s="93">
        <f t="shared" si="2"/>
        <v>0.99944341372912804</v>
      </c>
    </row>
    <row r="59" spans="1:7">
      <c r="A59" s="32">
        <f t="shared" si="0"/>
        <v>54</v>
      </c>
      <c r="B59" s="98">
        <f>IFERROR(IF(OR(C59=0,VLOOKUP(A59,'Risk assessment - DFMEA '!$A:$C,3,FALSE)=0),"",IFERROR(VLOOKUP(A59,'Risk assessment - DFMEA '!$A:$C,3,FALSE),"")),"")</f>
        <v>10</v>
      </c>
      <c r="C59" s="99">
        <f>IF(IFERROR(VLOOKUP(A59,'Risk assessment - DFMEA '!A:L,11,FALSE),"")=0,"",IFERROR(VLOOKUP(A59,'Risk assessment - DFMEA '!A:L,11,FALSE),""))</f>
        <v>3</v>
      </c>
      <c r="D59" s="92">
        <f t="shared" si="3"/>
        <v>5390</v>
      </c>
      <c r="E59" s="92" t="str">
        <f>IF(IFERROR(VLOOKUP(A59,'Risk assessment - DFMEA '!A:Q,17,FALSE),"")=0,"",IFERROR(VLOOKUP(A59,'Risk assessment - DFMEA '!A:Q,17,FALSE),""))</f>
        <v/>
      </c>
      <c r="F59" s="93">
        <f t="shared" si="1"/>
        <v>5.5658627087198519E-4</v>
      </c>
      <c r="G59" s="93">
        <f t="shared" si="2"/>
        <v>1</v>
      </c>
    </row>
    <row r="60" spans="1:7">
      <c r="A60" s="32">
        <f t="shared" si="0"/>
        <v>55</v>
      </c>
      <c r="B60" s="98" t="str">
        <f>IFERROR(IF(OR(C60=0,VLOOKUP(A60,'Risk assessment - DFMEA '!$A:$C,3,FALSE)=0),"",IFERROR(VLOOKUP(A60,'Risk assessment - DFMEA '!$A:$C,3,FALSE),"")),"")</f>
        <v/>
      </c>
      <c r="C60" s="99"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8" t="str">
        <f>IFERROR(IF(OR(C61=0,VLOOKUP(A61,'Risk assessment - DFMEA '!$A:$C,3,FALSE)=0),"",IFERROR(VLOOKUP(A61,'Risk assessment - DFMEA '!$A:$C,3,FALSE),"")),"")</f>
        <v/>
      </c>
      <c r="C61" s="99"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8" t="str">
        <f>IFERROR(IF(OR(C62=0,VLOOKUP(A62,'Risk assessment - DFMEA '!$A:$C,3,FALSE)=0),"",IFERROR(VLOOKUP(A62,'Risk assessment - DFMEA '!$A:$C,3,FALSE),"")),"")</f>
        <v/>
      </c>
      <c r="C62" s="99"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8" t="str">
        <f>IFERROR(IF(OR(C63=0,VLOOKUP(A63,'Risk assessment - DFMEA '!$A:$C,3,FALSE)=0),"",IFERROR(VLOOKUP(A63,'Risk assessment - DFMEA '!$A:$C,3,FALSE),"")),"")</f>
        <v/>
      </c>
      <c r="C63" s="99"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8" t="str">
        <f>IFERROR(IF(OR(C64=0,VLOOKUP(A64,'Risk assessment - DFMEA '!$A:$C,3,FALSE)=0),"",IFERROR(VLOOKUP(A64,'Risk assessment - DFMEA '!$A:$C,3,FALSE),"")),"")</f>
        <v/>
      </c>
      <c r="C64" s="99"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8" t="str">
        <f>IFERROR(IF(OR(C65=0,VLOOKUP(A65,'Risk assessment - DFMEA '!$A:$C,3,FALSE)=0),"",IFERROR(VLOOKUP(A65,'Risk assessment - DFMEA '!$A:$C,3,FALSE),"")),"")</f>
        <v/>
      </c>
      <c r="C65" s="99"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8" t="str">
        <f>IFERROR(IF(OR(C66=0,VLOOKUP(A66,'Risk assessment - DFMEA '!$A:$C,3,FALSE)=0),"",IFERROR(VLOOKUP(A66,'Risk assessment - DFMEA '!$A:$C,3,FALSE),"")),"")</f>
        <v/>
      </c>
      <c r="C66" s="99"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8" t="str">
        <f>IFERROR(IF(OR(C67=0,VLOOKUP(A67,'Risk assessment - DFMEA '!$A:$C,3,FALSE)=0),"",IFERROR(VLOOKUP(A67,'Risk assessment - DFMEA '!$A:$C,3,FALSE),"")),"")</f>
        <v/>
      </c>
      <c r="C67" s="99"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8" t="str">
        <f>IFERROR(IF(OR(C68=0,VLOOKUP(A68,'Risk assessment - DFMEA '!$A:$C,3,FALSE)=0),"",IFERROR(VLOOKUP(A68,'Risk assessment - DFMEA '!$A:$C,3,FALSE),"")),"")</f>
        <v/>
      </c>
      <c r="C68" s="99"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8" t="str">
        <f>IFERROR(IF(OR(C69=0,VLOOKUP(A69,'Risk assessment - DFMEA '!$A:$C,3,FALSE)=0),"",IFERROR(VLOOKUP(A69,'Risk assessment - DFMEA '!$A:$C,3,FALSE),"")),"")</f>
        <v/>
      </c>
      <c r="C69" s="99"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8" t="str">
        <f>IFERROR(IF(OR(C70=0,VLOOKUP(A70,'Risk assessment - DFMEA '!$A:$C,3,FALSE)=0),"",IFERROR(VLOOKUP(A70,'Risk assessment - DFMEA '!$A:$C,3,FALSE),"")),"")</f>
        <v/>
      </c>
      <c r="C70" s="99"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8" t="str">
        <f>IFERROR(IF(OR(C71=0,VLOOKUP(A71,'Risk assessment - DFMEA '!$A:$C,3,FALSE)=0),"",IFERROR(VLOOKUP(A71,'Risk assessment - DFMEA '!$A:$C,3,FALSE),"")),"")</f>
        <v/>
      </c>
      <c r="C71" s="99"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8" t="str">
        <f>IFERROR(IF(OR(C72=0,VLOOKUP(A72,'Risk assessment - DFMEA '!$A:$C,3,FALSE)=0),"",IFERROR(VLOOKUP(A72,'Risk assessment - DFMEA '!$A:$C,3,FALSE),"")),"")</f>
        <v/>
      </c>
      <c r="C72" s="99"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8" t="str">
        <f>IFERROR(IF(OR(C73=0,VLOOKUP(A73,'Risk assessment - DFMEA '!$A:$C,3,FALSE)=0),"",IFERROR(VLOOKUP(A73,'Risk assessment - DFMEA '!$A:$C,3,FALSE),"")),"")</f>
        <v/>
      </c>
      <c r="C73" s="99"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8" t="str">
        <f>IFERROR(IF(OR(C74=0,VLOOKUP(A74,'Risk assessment - DFMEA '!$A:$C,3,FALSE)=0),"",IFERROR(VLOOKUP(A74,'Risk assessment - DFMEA '!$A:$C,3,FALSE),"")),"")</f>
        <v/>
      </c>
      <c r="C74" s="99"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8" t="str">
        <f>IFERROR(IF(OR(C75=0,VLOOKUP(A75,'Risk assessment - DFMEA '!$A:$C,3,FALSE)=0),"",IFERROR(VLOOKUP(A75,'Risk assessment - DFMEA '!$A:$C,3,FALSE),"")),"")</f>
        <v/>
      </c>
      <c r="C75" s="99"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8" t="str">
        <f>IFERROR(IF(OR(C76=0,VLOOKUP(A76,'Risk assessment - DFMEA '!$A:$C,3,FALSE)=0),"",IFERROR(VLOOKUP(A76,'Risk assessment - DFMEA '!$A:$C,3,FALSE),"")),"")</f>
        <v/>
      </c>
      <c r="C76" s="99"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8" t="str">
        <f>IFERROR(IF(OR(C77=0,VLOOKUP(A77,'Risk assessment - DFMEA '!$A:$C,3,FALSE)=0),"",IFERROR(VLOOKUP(A77,'Risk assessment - DFMEA '!$A:$C,3,FALSE),"")),"")</f>
        <v/>
      </c>
      <c r="C77" s="99"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8" t="str">
        <f>IFERROR(IF(OR(C78=0,VLOOKUP(A78,'Risk assessment - DFMEA '!$A:$C,3,FALSE)=0),"",IFERROR(VLOOKUP(A78,'Risk assessment - DFMEA '!$A:$C,3,FALSE),"")),"")</f>
        <v/>
      </c>
      <c r="C78" s="99"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8" t="str">
        <f>IFERROR(IF(OR(C79=0,VLOOKUP(A79,'Risk assessment - DFMEA '!$A:$C,3,FALSE)=0),"",IFERROR(VLOOKUP(A79,'Risk assessment - DFMEA '!$A:$C,3,FALSE),"")),"")</f>
        <v/>
      </c>
      <c r="C79" s="99"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8" t="str">
        <f>IFERROR(IF(OR(C80=0,VLOOKUP(A80,'Risk assessment - DFMEA '!$A:$C,3,FALSE)=0),"",IFERROR(VLOOKUP(A80,'Risk assessment - DFMEA '!$A:$C,3,FALSE),"")),"")</f>
        <v/>
      </c>
      <c r="C80" s="99"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8" t="str">
        <f>IFERROR(IF(OR(C81=0,VLOOKUP(A81,'Risk assessment - DFMEA '!$A:$C,3,FALSE)=0),"",IFERROR(VLOOKUP(A81,'Risk assessment - DFMEA '!$A:$C,3,FALSE),"")),"")</f>
        <v/>
      </c>
      <c r="C81" s="99"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8" t="str">
        <f>IFERROR(IF(OR(C82=0,VLOOKUP(A82,'Risk assessment - DFMEA '!$A:$C,3,FALSE)=0),"",IFERROR(VLOOKUP(A82,'Risk assessment - DFMEA '!$A:$C,3,FALSE),"")),"")</f>
        <v/>
      </c>
      <c r="C82" s="99"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8" t="str">
        <f>IFERROR(IF(OR(C83=0,VLOOKUP(A83,'Risk assessment - DFMEA '!$A:$C,3,FALSE)=0),"",IFERROR(VLOOKUP(A83,'Risk assessment - DFMEA '!$A:$C,3,FALSE),"")),"")</f>
        <v/>
      </c>
      <c r="C83" s="99"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8" t="str">
        <f>IFERROR(IF(OR(C84=0,VLOOKUP(A84,'Risk assessment - DFMEA '!$A:$C,3,FALSE)=0),"",IFERROR(VLOOKUP(A84,'Risk assessment - DFMEA '!$A:$C,3,FALSE),"")),"")</f>
        <v/>
      </c>
      <c r="C84" s="99"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8" t="str">
        <f>IFERROR(IF(OR(C85=0,VLOOKUP(A85,'Risk assessment - DFMEA '!$A:$C,3,FALSE)=0),"",IFERROR(VLOOKUP(A85,'Risk assessment - DFMEA '!$A:$C,3,FALSE),"")),"")</f>
        <v/>
      </c>
      <c r="C85" s="99"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8" t="str">
        <f>IFERROR(IF(OR(C86=0,VLOOKUP(A86,'Risk assessment - DFMEA '!$A:$C,3,FALSE)=0),"",IFERROR(VLOOKUP(A86,'Risk assessment - DFMEA '!$A:$C,3,FALSE),"")),"")</f>
        <v/>
      </c>
      <c r="C86" s="99"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8" t="str">
        <f>IFERROR(IF(OR(C87=0,VLOOKUP(A87,'Risk assessment - DFMEA '!$A:$C,3,FALSE)=0),"",IFERROR(VLOOKUP(A87,'Risk assessment - DFMEA '!$A:$C,3,FALSE),"")),"")</f>
        <v/>
      </c>
      <c r="C87" s="99"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8" t="str">
        <f>IFERROR(IF(OR(C88=0,VLOOKUP(A88,'Risk assessment - DFMEA '!$A:$C,3,FALSE)=0),"",IFERROR(VLOOKUP(A88,'Risk assessment - DFMEA '!$A:$C,3,FALSE),"")),"")</f>
        <v/>
      </c>
      <c r="C88" s="99"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8" t="str">
        <f>IFERROR(IF(OR(C89=0,VLOOKUP(A89,'Risk assessment - DFMEA '!$A:$C,3,FALSE)=0),"",IFERROR(VLOOKUP(A89,'Risk assessment - DFMEA '!$A:$C,3,FALSE),"")),"")</f>
        <v/>
      </c>
      <c r="C89" s="99"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8" t="str">
        <f>IFERROR(IF(OR(C90=0,VLOOKUP(A90,'Risk assessment - DFMEA '!$A:$C,3,FALSE)=0),"",IFERROR(VLOOKUP(A90,'Risk assessment - DFMEA '!$A:$C,3,FALSE),"")),"")</f>
        <v/>
      </c>
      <c r="C90" s="99"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8" t="str">
        <f>IFERROR(IF(OR(C91=0,VLOOKUP(A91,'Risk assessment - DFMEA '!$A:$C,3,FALSE)=0),"",IFERROR(VLOOKUP(A91,'Risk assessment - DFMEA '!$A:$C,3,FALSE),"")),"")</f>
        <v/>
      </c>
      <c r="C91" s="99"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8" t="str">
        <f>IFERROR(IF(OR(C92=0,VLOOKUP(A92,'Risk assessment - DFMEA '!$A:$C,3,FALSE)=0),"",IFERROR(VLOOKUP(A92,'Risk assessment - DFMEA '!$A:$C,3,FALSE),"")),"")</f>
        <v/>
      </c>
      <c r="C92" s="99"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8" t="str">
        <f>IFERROR(IF(OR(C93=0,VLOOKUP(A93,'Risk assessment - DFMEA '!$A:$C,3,FALSE)=0),"",IFERROR(VLOOKUP(A93,'Risk assessment - DFMEA '!$A:$C,3,FALSE),"")),"")</f>
        <v/>
      </c>
      <c r="C93" s="99"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8" t="str">
        <f>IFERROR(IF(OR(C94=0,VLOOKUP(A94,'Risk assessment - DFMEA '!$A:$C,3,FALSE)=0),"",IFERROR(VLOOKUP(A94,'Risk assessment - DFMEA '!$A:$C,3,FALSE),"")),"")</f>
        <v/>
      </c>
      <c r="C94" s="99"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8" t="str">
        <f>IFERROR(IF(OR(C95=0,VLOOKUP(A95,'Risk assessment - DFMEA '!$A:$C,3,FALSE)=0),"",IFERROR(VLOOKUP(A95,'Risk assessment - DFMEA '!$A:$C,3,FALSE),"")),"")</f>
        <v/>
      </c>
      <c r="C95" s="99"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8" t="str">
        <f>IFERROR(IF(OR(C96=0,VLOOKUP(A96,'Risk assessment - DFMEA '!$A:$C,3,FALSE)=0),"",IFERROR(VLOOKUP(A96,'Risk assessment - DFMEA '!$A:$C,3,FALSE),"")),"")</f>
        <v/>
      </c>
      <c r="C96" s="99"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8" t="str">
        <f>IFERROR(IF(OR(C97=0,VLOOKUP(A97,'Risk assessment - DFMEA '!$A:$C,3,FALSE)=0),"",IFERROR(VLOOKUP(A97,'Risk assessment - DFMEA '!$A:$C,3,FALSE),"")),"")</f>
        <v/>
      </c>
      <c r="C97" s="99"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8" t="str">
        <f>IFERROR(IF(OR(C98=0,VLOOKUP(A98,'Risk assessment - DFMEA '!$A:$C,3,FALSE)=0),"",IFERROR(VLOOKUP(A98,'Risk assessment - DFMEA '!$A:$C,3,FALSE),"")),"")</f>
        <v/>
      </c>
      <c r="C98" s="99"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8" t="str">
        <f>IFERROR(IF(OR(C99=0,VLOOKUP(A99,'Risk assessment - DFMEA '!$A:$C,3,FALSE)=0),"",IFERROR(VLOOKUP(A99,'Risk assessment - DFMEA '!$A:$C,3,FALSE),"")),"")</f>
        <v/>
      </c>
      <c r="C99" s="99"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8" t="str">
        <f>IFERROR(IF(OR(C100=0,VLOOKUP(A100,'Risk assessment - DFMEA '!$A:$C,3,FALSE)=0),"",IFERROR(VLOOKUP(A100,'Risk assessment - DFMEA '!$A:$C,3,FALSE),"")),"")</f>
        <v/>
      </c>
      <c r="C100" s="99"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8" t="str">
        <f>IFERROR(IF(OR(C101=0,VLOOKUP(A101,'Risk assessment - DFMEA '!$A:$C,3,FALSE)=0),"",IFERROR(VLOOKUP(A101,'Risk assessment - DFMEA '!$A:$C,3,FALSE),"")),"")</f>
        <v/>
      </c>
      <c r="C101" s="99"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8" t="str">
        <f>IFERROR(IF(OR(C102=0,VLOOKUP(A102,'Risk assessment - DFMEA '!$A:$C,3,FALSE)=0),"",IFERROR(VLOOKUP(A102,'Risk assessment - DFMEA '!$A:$C,3,FALSE),"")),"")</f>
        <v/>
      </c>
      <c r="C102" s="99"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8" t="str">
        <f>IFERROR(IF(OR(C103=0,VLOOKUP(A103,'Risk assessment - DFMEA '!$A:$C,3,FALSE)=0),"",IFERROR(VLOOKUP(A103,'Risk assessment - DFMEA '!$A:$C,3,FALSE),"")),"")</f>
        <v/>
      </c>
      <c r="C103" s="99"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8" t="str">
        <f>IFERROR(IF(OR(C104=0,VLOOKUP(A104,'Risk assessment - DFMEA '!$A:$C,3,FALSE)=0),"",IFERROR(VLOOKUP(A104,'Risk assessment - DFMEA '!$A:$C,3,FALSE),"")),"")</f>
        <v/>
      </c>
      <c r="C104" s="99"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8" t="str">
        <f>IFERROR(IF(OR(C105=0,VLOOKUP(A105,'Risk assessment - DFMEA '!$A:$C,3,FALSE)=0),"",IFERROR(VLOOKUP(A105,'Risk assessment - DFMEA '!$A:$C,3,FALSE),"")),"")</f>
        <v/>
      </c>
      <c r="C105" s="99"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8" t="str">
        <f>IFERROR(IF(OR(C106=0,VLOOKUP(A106,'Risk assessment - DFMEA '!$A:$C,3,FALSE)=0),"",IFERROR(VLOOKUP(A106,'Risk assessment - DFMEA '!$A:$C,3,FALSE),"")),"")</f>
        <v/>
      </c>
      <c r="C106" s="99"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8" t="str">
        <f>IFERROR(IF(OR(C107=0,VLOOKUP(A107,'Risk assessment - DFMEA '!$A:$C,3,FALSE)=0),"",IFERROR(VLOOKUP(A107,'Risk assessment - DFMEA '!$A:$C,3,FALSE),"")),"")</f>
        <v/>
      </c>
      <c r="C107" s="99"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8" t="str">
        <f>IFERROR(IF(OR(C108=0,VLOOKUP(A108,'Risk assessment - DFMEA '!$A:$C,3,FALSE)=0),"",IFERROR(VLOOKUP(A108,'Risk assessment - DFMEA '!$A:$C,3,FALSE),"")),"")</f>
        <v/>
      </c>
      <c r="C108" s="99"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8" t="str">
        <f>IFERROR(IF(OR(C109=0,VLOOKUP(A109,'Risk assessment - DFMEA '!$A:$C,3,FALSE)=0),"",IFERROR(VLOOKUP(A109,'Risk assessment - DFMEA '!$A:$C,3,FALSE),"")),"")</f>
        <v/>
      </c>
      <c r="C109" s="99"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8" t="str">
        <f>IFERROR(IF(OR(C110=0,VLOOKUP(A110,'Risk assessment - DFMEA '!$A:$C,3,FALSE)=0),"",IFERROR(VLOOKUP(A110,'Risk assessment - DFMEA '!$A:$C,3,FALSE),"")),"")</f>
        <v/>
      </c>
      <c r="C110" s="99"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8" t="str">
        <f>IFERROR(IF(OR(C111=0,VLOOKUP(A111,'Risk assessment - DFMEA '!$A:$C,3,FALSE)=0),"",IFERROR(VLOOKUP(A111,'Risk assessment - DFMEA '!$A:$C,3,FALSE),"")),"")</f>
        <v/>
      </c>
      <c r="C111" s="99"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8" t="str">
        <f>IFERROR(IF(OR(C112=0,VLOOKUP(A112,'Risk assessment - DFMEA '!$A:$C,3,FALSE)=0),"",IFERROR(VLOOKUP(A112,'Risk assessment - DFMEA '!$A:$C,3,FALSE),"")),"")</f>
        <v/>
      </c>
      <c r="C112" s="99"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8" t="str">
        <f>IFERROR(IF(OR(C113=0,VLOOKUP(A113,'Risk assessment - DFMEA '!$A:$C,3,FALSE)=0),"",IFERROR(VLOOKUP(A113,'Risk assessment - DFMEA '!$A:$C,3,FALSE),"")),"")</f>
        <v/>
      </c>
      <c r="C113" s="99"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8" t="str">
        <f>IFERROR(IF(OR(C114=0,VLOOKUP(A114,'Risk assessment - DFMEA '!$A:$C,3,FALSE)=0),"",IFERROR(VLOOKUP(A114,'Risk assessment - DFMEA '!$A:$C,3,FALSE),"")),"")</f>
        <v/>
      </c>
      <c r="C114" s="99"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8" t="str">
        <f>IFERROR(IF(OR(C115=0,VLOOKUP(A115,'Risk assessment - DFMEA '!$A:$C,3,FALSE)=0),"",IFERROR(VLOOKUP(A115,'Risk assessment - DFMEA '!$A:$C,3,FALSE),"")),"")</f>
        <v/>
      </c>
      <c r="C115" s="99"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8" t="str">
        <f>IFERROR(IF(OR(C116=0,VLOOKUP(A116,'Risk assessment - DFMEA '!$A:$C,3,FALSE)=0),"",IFERROR(VLOOKUP(A116,'Risk assessment - DFMEA '!$A:$C,3,FALSE),"")),"")</f>
        <v/>
      </c>
      <c r="C116" s="99"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8" t="str">
        <f>IFERROR(IF(OR(C117=0,VLOOKUP(A117,'Risk assessment - DFMEA '!$A:$C,3,FALSE)=0),"",IFERROR(VLOOKUP(A117,'Risk assessment - DFMEA '!$A:$C,3,FALSE),"")),"")</f>
        <v/>
      </c>
      <c r="C117" s="99"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8" t="str">
        <f>IFERROR(IF(OR(C118=0,VLOOKUP(A118,'Risk assessment - DFMEA '!$A:$C,3,FALSE)=0),"",IFERROR(VLOOKUP(A118,'Risk assessment - DFMEA '!$A:$C,3,FALSE),"")),"")</f>
        <v/>
      </c>
      <c r="C118" s="99"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8" t="str">
        <f>IFERROR(IF(OR(C119=0,VLOOKUP(A119,'Risk assessment - DFMEA '!$A:$C,3,FALSE)=0),"",IFERROR(VLOOKUP(A119,'Risk assessment - DFMEA '!$A:$C,3,FALSE),"")),"")</f>
        <v/>
      </c>
      <c r="C119" s="99"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8" t="str">
        <f>IFERROR(IF(OR(C120=0,VLOOKUP(A120,'Risk assessment - DFMEA '!$A:$C,3,FALSE)=0),"",IFERROR(VLOOKUP(A120,'Risk assessment - DFMEA '!$A:$C,3,FALSE),"")),"")</f>
        <v/>
      </c>
      <c r="C120" s="99"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8" t="str">
        <f>IFERROR(IF(OR(C121=0,VLOOKUP(A121,'Risk assessment - DFMEA '!$A:$C,3,FALSE)=0),"",IFERROR(VLOOKUP(A121,'Risk assessment - DFMEA '!$A:$C,3,FALSE),"")),"")</f>
        <v/>
      </c>
      <c r="C121" s="99"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8" t="str">
        <f>IFERROR(IF(OR(C122=0,VLOOKUP(A122,'Risk assessment - DFMEA '!$A:$C,3,FALSE)=0),"",IFERROR(VLOOKUP(A122,'Risk assessment - DFMEA '!$A:$C,3,FALSE),"")),"")</f>
        <v/>
      </c>
      <c r="C122" s="99"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8" t="str">
        <f>IFERROR(IF(OR(C123=0,VLOOKUP(A123,'Risk assessment - DFMEA '!$A:$C,3,FALSE)=0),"",IFERROR(VLOOKUP(A123,'Risk assessment - DFMEA '!$A:$C,3,FALSE),"")),"")</f>
        <v/>
      </c>
      <c r="C123" s="99"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8" t="str">
        <f>IFERROR(IF(OR(C124=0,VLOOKUP(A124,'Risk assessment - DFMEA '!$A:$C,3,FALSE)=0),"",IFERROR(VLOOKUP(A124,'Risk assessment - DFMEA '!$A:$C,3,FALSE),"")),"")</f>
        <v/>
      </c>
      <c r="C124" s="99"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8" t="str">
        <f>IFERROR(IF(OR(C125=0,VLOOKUP(A125,'Risk assessment - DFMEA '!$A:$C,3,FALSE)=0),"",IFERROR(VLOOKUP(A125,'Risk assessment - DFMEA '!$A:$C,3,FALSE),"")),"")</f>
        <v/>
      </c>
      <c r="C125" s="99"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8" t="str">
        <f>IFERROR(IF(OR(C126=0,VLOOKUP(A126,'Risk assessment - DFMEA '!$A:$C,3,FALSE)=0),"",IFERROR(VLOOKUP(A126,'Risk assessment - DFMEA '!$A:$C,3,FALSE),"")),"")</f>
        <v/>
      </c>
      <c r="C126" s="99"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8" t="str">
        <f>IFERROR(IF(OR(C127=0,VLOOKUP(A127,'Risk assessment - DFMEA '!$A:$C,3,FALSE)=0),"",IFERROR(VLOOKUP(A127,'Risk assessment - DFMEA '!$A:$C,3,FALSE),"")),"")</f>
        <v/>
      </c>
      <c r="C127" s="99"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8" t="str">
        <f>IFERROR(IF(OR(C128=0,VLOOKUP(A128,'Risk assessment - DFMEA '!$A:$C,3,FALSE)=0),"",IFERROR(VLOOKUP(A128,'Risk assessment - DFMEA '!$A:$C,3,FALSE),"")),"")</f>
        <v/>
      </c>
      <c r="C128" s="99"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8" t="str">
        <f>IFERROR(IF(OR(C129=0,VLOOKUP(A129,'Risk assessment - DFMEA '!$A:$C,3,FALSE)=0),"",IFERROR(VLOOKUP(A129,'Risk assessment - DFMEA '!$A:$C,3,FALSE),"")),"")</f>
        <v/>
      </c>
      <c r="C129" s="99"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8" t="str">
        <f>IFERROR(IF(OR(C130=0,VLOOKUP(A130,'Risk assessment - DFMEA '!$A:$C,3,FALSE)=0),"",IFERROR(VLOOKUP(A130,'Risk assessment - DFMEA '!$A:$C,3,FALSE),"")),"")</f>
        <v/>
      </c>
      <c r="C130" s="99"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8" t="str">
        <f>IFERROR(IF(OR(C131=0,VLOOKUP(A131,'Risk assessment - DFMEA '!$A:$C,3,FALSE)=0),"",IFERROR(VLOOKUP(A131,'Risk assessment - DFMEA '!$A:$C,3,FALSE),"")),"")</f>
        <v/>
      </c>
      <c r="C131" s="99"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8" t="str">
        <f>IFERROR(IF(OR(C132=0,VLOOKUP(A132,'Risk assessment - DFMEA '!$A:$C,3,FALSE)=0),"",IFERROR(VLOOKUP(A132,'Risk assessment - DFMEA '!$A:$C,3,FALSE),"")),"")</f>
        <v/>
      </c>
      <c r="C132" s="99"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8" t="str">
        <f>IFERROR(IF(OR(C133=0,VLOOKUP(A133,'Risk assessment - DFMEA '!$A:$C,3,FALSE)=0),"",IFERROR(VLOOKUP(A133,'Risk assessment - DFMEA '!$A:$C,3,FALSE),"")),"")</f>
        <v/>
      </c>
      <c r="C133" s="99"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8" t="str">
        <f>IFERROR(IF(OR(C134=0,VLOOKUP(A134,'Risk assessment - DFMEA '!$A:$C,3,FALSE)=0),"",IFERROR(VLOOKUP(A134,'Risk assessment - DFMEA '!$A:$C,3,FALSE),"")),"")</f>
        <v/>
      </c>
      <c r="C134" s="99"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8" t="str">
        <f>IFERROR(IF(OR(C135=0,VLOOKUP(A135,'Risk assessment - DFMEA '!$A:$C,3,FALSE)=0),"",IFERROR(VLOOKUP(A135,'Risk assessment - DFMEA '!$A:$C,3,FALSE),"")),"")</f>
        <v/>
      </c>
      <c r="C135" s="99"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8" t="str">
        <f>IFERROR(IF(OR(C136=0,VLOOKUP(A136,'Risk assessment - DFMEA '!$A:$C,3,FALSE)=0),"",IFERROR(VLOOKUP(A136,'Risk assessment - DFMEA '!$A:$C,3,FALSE),"")),"")</f>
        <v/>
      </c>
      <c r="C136" s="99"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8" t="str">
        <f>IFERROR(IF(OR(C137=0,VLOOKUP(A137,'Risk assessment - DFMEA '!$A:$C,3,FALSE)=0),"",IFERROR(VLOOKUP(A137,'Risk assessment - DFMEA '!$A:$C,3,FALSE),"")),"")</f>
        <v/>
      </c>
      <c r="C137" s="99"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8" t="str">
        <f>IFERROR(IF(OR(C138=0,VLOOKUP(A138,'Risk assessment - DFMEA '!$A:$C,3,FALSE)=0),"",IFERROR(VLOOKUP(A138,'Risk assessment - DFMEA '!$A:$C,3,FALSE),"")),"")</f>
        <v/>
      </c>
      <c r="C138" s="99"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8" t="str">
        <f>IFERROR(IF(OR(C139=0,VLOOKUP(A139,'Risk assessment - DFMEA '!$A:$C,3,FALSE)=0),"",IFERROR(VLOOKUP(A139,'Risk assessment - DFMEA '!$A:$C,3,FALSE),"")),"")</f>
        <v/>
      </c>
      <c r="C139" s="99"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8" t="str">
        <f>IFERROR(IF(OR(C140=0,VLOOKUP(A140,'Risk assessment - DFMEA '!$A:$C,3,FALSE)=0),"",IFERROR(VLOOKUP(A140,'Risk assessment - DFMEA '!$A:$C,3,FALSE),"")),"")</f>
        <v/>
      </c>
      <c r="C140" s="99"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8" t="str">
        <f>IFERROR(IF(OR(C141=0,VLOOKUP(A141,'Risk assessment - DFMEA '!$A:$C,3,FALSE)=0),"",IFERROR(VLOOKUP(A141,'Risk assessment - DFMEA '!$A:$C,3,FALSE),"")),"")</f>
        <v/>
      </c>
      <c r="C141" s="99"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8" t="str">
        <f>IFERROR(IF(OR(C142=0,VLOOKUP(A142,'Risk assessment - DFMEA '!$A:$C,3,FALSE)=0),"",IFERROR(VLOOKUP(A142,'Risk assessment - DFMEA '!$A:$C,3,FALSE),"")),"")</f>
        <v/>
      </c>
      <c r="C142" s="99"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8" t="str">
        <f>IFERROR(IF(OR(C143=0,VLOOKUP(A143,'Risk assessment - DFMEA '!$A:$C,3,FALSE)=0),"",IFERROR(VLOOKUP(A143,'Risk assessment - DFMEA '!$A:$C,3,FALSE),"")),"")</f>
        <v/>
      </c>
      <c r="C143" s="99"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8" t="str">
        <f>IFERROR(IF(OR(C144=0,VLOOKUP(A144,'Risk assessment - DFMEA '!$A:$C,3,FALSE)=0),"",IFERROR(VLOOKUP(A144,'Risk assessment - DFMEA '!$A:$C,3,FALSE),"")),"")</f>
        <v/>
      </c>
      <c r="C144" s="99"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8" t="str">
        <f>IFERROR(IF(OR(C145=0,VLOOKUP(A145,'Risk assessment - DFMEA '!$A:$C,3,FALSE)=0),"",IFERROR(VLOOKUP(A145,'Risk assessment - DFMEA '!$A:$C,3,FALSE),"")),"")</f>
        <v/>
      </c>
      <c r="C145" s="99"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8" t="str">
        <f>IFERROR(IF(OR(C146=0,VLOOKUP(A146,'Risk assessment - DFMEA '!$A:$C,3,FALSE)=0),"",IFERROR(VLOOKUP(A146,'Risk assessment - DFMEA '!$A:$C,3,FALSE),"")),"")</f>
        <v/>
      </c>
      <c r="C146" s="99"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8" t="str">
        <f>IFERROR(IF(OR(C147=0,VLOOKUP(A147,'Risk assessment - DFMEA '!$A:$C,3,FALSE)=0),"",IFERROR(VLOOKUP(A147,'Risk assessment - DFMEA '!$A:$C,3,FALSE),"")),"")</f>
        <v/>
      </c>
      <c r="C147" s="99"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8" t="str">
        <f>IFERROR(IF(OR(C148=0,VLOOKUP(A148,'Risk assessment - DFMEA '!$A:$C,3,FALSE)=0),"",IFERROR(VLOOKUP(A148,'Risk assessment - DFMEA '!$A:$C,3,FALSE),"")),"")</f>
        <v/>
      </c>
      <c r="C148" s="99"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8" t="str">
        <f>IFERROR(IF(OR(C149=0,VLOOKUP(A149,'Risk assessment - DFMEA '!$A:$C,3,FALSE)=0),"",IFERROR(VLOOKUP(A149,'Risk assessment - DFMEA '!$A:$C,3,FALSE),"")),"")</f>
        <v/>
      </c>
      <c r="C149" s="99"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8" t="str">
        <f>IFERROR(IF(OR(C150=0,VLOOKUP(A150,'Risk assessment - DFMEA '!$A:$C,3,FALSE)=0),"",IFERROR(VLOOKUP(A150,'Risk assessment - DFMEA '!$A:$C,3,FALSE),"")),"")</f>
        <v/>
      </c>
      <c r="C150" s="99"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8" t="str">
        <f>IFERROR(IF(OR(C151=0,VLOOKUP(A151,'Risk assessment - DFMEA '!$A:$C,3,FALSE)=0),"",IFERROR(VLOOKUP(A151,'Risk assessment - DFMEA '!$A:$C,3,FALSE),"")),"")</f>
        <v/>
      </c>
      <c r="C151" s="99"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8" t="str">
        <f>IFERROR(IF(OR(C152=0,VLOOKUP(A152,'Risk assessment - DFMEA '!$A:$C,3,FALSE)=0),"",IFERROR(VLOOKUP(A152,'Risk assessment - DFMEA '!$A:$C,3,FALSE),"")),"")</f>
        <v/>
      </c>
      <c r="C152" s="99"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8" t="str">
        <f>IFERROR(IF(OR(C153=0,VLOOKUP(A153,'Risk assessment - DFMEA '!$A:$C,3,FALSE)=0),"",IFERROR(VLOOKUP(A153,'Risk assessment - DFMEA '!$A:$C,3,FALSE),"")),"")</f>
        <v/>
      </c>
      <c r="C153" s="99"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8" t="str">
        <f>IFERROR(IF(OR(C154=0,VLOOKUP(A154,'Risk assessment - DFMEA '!$A:$C,3,FALSE)=0),"",IFERROR(VLOOKUP(A154,'Risk assessment - DFMEA '!$A:$C,3,FALSE),"")),"")</f>
        <v/>
      </c>
      <c r="C154" s="99"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8" t="str">
        <f>IFERROR(IF(OR(C155=0,VLOOKUP(A155,'Risk assessment - DFMEA '!$A:$C,3,FALSE)=0),"",IFERROR(VLOOKUP(A155,'Risk assessment - DFMEA '!$A:$C,3,FALSE),"")),"")</f>
        <v/>
      </c>
      <c r="C155" s="99"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8" t="str">
        <f>IFERROR(IF(OR(C156=0,VLOOKUP(A156,'Risk assessment - DFMEA '!$A:$C,3,FALSE)=0),"",IFERROR(VLOOKUP(A156,'Risk assessment - DFMEA '!$A:$C,3,FALSE),"")),"")</f>
        <v/>
      </c>
      <c r="C156" s="99"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8" t="str">
        <f>IFERROR(IF(OR(C157=0,VLOOKUP(A157,'Risk assessment - DFMEA '!$A:$C,3,FALSE)=0),"",IFERROR(VLOOKUP(A157,'Risk assessment - DFMEA '!$A:$C,3,FALSE),"")),"")</f>
        <v/>
      </c>
      <c r="C157" s="99"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8" t="str">
        <f>IFERROR(IF(OR(C158=0,VLOOKUP(A158,'Risk assessment - DFMEA '!$A:$C,3,FALSE)=0),"",IFERROR(VLOOKUP(A158,'Risk assessment - DFMEA '!$A:$C,3,FALSE),"")),"")</f>
        <v/>
      </c>
      <c r="C158" s="99"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8" t="str">
        <f>IFERROR(IF(OR(C159=0,VLOOKUP(A159,'Risk assessment - DFMEA '!$A:$C,3,FALSE)=0),"",IFERROR(VLOOKUP(A159,'Risk assessment - DFMEA '!$A:$C,3,FALSE),"")),"")</f>
        <v/>
      </c>
      <c r="C159" s="99"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8" t="str">
        <f>IFERROR(IF(OR(C160=0,VLOOKUP(A160,'Risk assessment - DFMEA '!$A:$C,3,FALSE)=0),"",IFERROR(VLOOKUP(A160,'Risk assessment - DFMEA '!$A:$C,3,FALSE),"")),"")</f>
        <v/>
      </c>
      <c r="C160" s="99"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Tanja Elke Hofmann</cp:lastModifiedBy>
  <cp:lastPrinted>2019-11-29T14:17:32Z</cp:lastPrinted>
  <dcterms:created xsi:type="dcterms:W3CDTF">2014-10-29T11:55:58Z</dcterms:created>
  <dcterms:modified xsi:type="dcterms:W3CDTF">2019-11-29T15:24:06Z</dcterms:modified>
  <cp:category/>
</cp:coreProperties>
</file>