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hofmannt.tmb18\Documents\GitHub\KE3\RB-Blessing\"/>
    </mc:Choice>
  </mc:AlternateContent>
  <xr:revisionPtr revIDLastSave="0" documentId="13_ncr:1_{4D720547-2873-46E4-BD6C-2599FE785B56}" xr6:coauthVersionLast="36" xr6:coauthVersionMax="45" xr10:uidLastSave="{00000000-0000-0000-0000-000000000000}"/>
  <bookViews>
    <workbookView xWindow="0" yWindow="0" windowWidth="28800" windowHeight="14025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1" l="1"/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36" i="11" l="1"/>
  <c r="N37" i="11"/>
  <c r="N38" i="11"/>
  <c r="N3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33" i="11" l="1"/>
  <c r="S33" i="11"/>
  <c r="T33" i="11"/>
  <c r="X25" i="5"/>
  <c r="AA4" i="5" s="1"/>
  <c r="X24" i="5"/>
  <c r="Y4" i="5" s="1"/>
  <c r="N23" i="11" s="1"/>
  <c r="G3" i="5"/>
  <c r="M3" i="5"/>
  <c r="S3" i="5"/>
  <c r="P33" i="11" l="1"/>
  <c r="Y23" i="11"/>
  <c r="AA11" i="5"/>
  <c r="AA17" i="5"/>
  <c r="Z17" i="5"/>
  <c r="Y19" i="5"/>
  <c r="Y18" i="5"/>
  <c r="Z19" i="5"/>
  <c r="Y5" i="5"/>
  <c r="N24" i="11" s="1"/>
  <c r="Y24" i="11" s="1"/>
  <c r="Z4" i="5"/>
  <c r="Z18" i="5"/>
  <c r="Z16" i="5"/>
  <c r="X23" i="11"/>
  <c r="Y23" i="5"/>
  <c r="Y6" i="5"/>
  <c r="N25" i="11" s="1"/>
  <c r="Y25" i="11" s="1"/>
  <c r="Y17" i="5"/>
  <c r="Z6" i="5"/>
  <c r="AA18" i="5"/>
  <c r="AA21" i="5"/>
  <c r="AA10" i="5"/>
  <c r="AA12" i="5"/>
  <c r="AA6" i="5"/>
  <c r="Y21" i="5"/>
  <c r="Z10" i="5"/>
  <c r="AA7" i="5"/>
  <c r="Z12" i="5"/>
  <c r="Z21" i="5"/>
  <c r="Y10" i="5"/>
  <c r="N29" i="11" s="1"/>
  <c r="Z7" i="5"/>
  <c r="AA23" i="5"/>
  <c r="Y12" i="5"/>
  <c r="N31" i="11" s="1"/>
  <c r="X31" i="11" s="1"/>
  <c r="AA22" i="5"/>
  <c r="Z23" i="5"/>
  <c r="Y20" i="5"/>
  <c r="Y16" i="5"/>
  <c r="AA20" i="5"/>
  <c r="Y11" i="5"/>
  <c r="N30" i="11" s="1"/>
  <c r="Z22" i="5"/>
  <c r="Y7" i="5"/>
  <c r="N26" i="11" s="1"/>
  <c r="Z20" i="5"/>
  <c r="AA5" i="5"/>
  <c r="Y22" i="5"/>
  <c r="Z5" i="5"/>
  <c r="Z13" i="5"/>
  <c r="AA14" i="5"/>
  <c r="Y15" i="5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AA15" i="5"/>
  <c r="AA8" i="5"/>
  <c r="Z9" i="5"/>
  <c r="AA19" i="5"/>
  <c r="AA13" i="5"/>
  <c r="Z14" i="5"/>
  <c r="X29" i="11"/>
  <c r="Z8" i="5"/>
  <c r="Q33" i="11" l="1"/>
  <c r="Y31" i="11"/>
  <c r="W25" i="11"/>
  <c r="X25" i="11"/>
  <c r="H39" i="11"/>
  <c r="W24" i="11"/>
  <c r="X24" i="11"/>
  <c r="AA25" i="5"/>
  <c r="W31" i="11"/>
  <c r="Y29" i="11"/>
  <c r="W29" i="11"/>
  <c r="Y27" i="11"/>
  <c r="X27" i="11"/>
  <c r="W27" i="11"/>
  <c r="X28" i="11"/>
  <c r="W28" i="11"/>
  <c r="Y28" i="11"/>
  <c r="G39" i="11"/>
  <c r="Y32" i="11"/>
  <c r="X32" i="11"/>
  <c r="W32" i="11"/>
  <c r="C39" i="11"/>
  <c r="AA24" i="5"/>
  <c r="F39" i="11"/>
  <c r="K39" i="11"/>
  <c r="D39" i="11"/>
  <c r="R33" i="11"/>
  <c r="X30" i="11"/>
  <c r="Y30" i="11"/>
  <c r="W30" i="11"/>
  <c r="J39" i="11"/>
  <c r="I39" i="11"/>
  <c r="O33" i="11"/>
  <c r="B39" i="11"/>
  <c r="M39" i="11"/>
  <c r="E39" i="11"/>
  <c r="L39" i="11"/>
  <c r="Y26" i="11"/>
  <c r="W26" i="11"/>
  <c r="X26" i="11"/>
  <c r="K41" i="11" l="1"/>
  <c r="Y33" i="11"/>
  <c r="F40" i="11"/>
  <c r="G40" i="11"/>
  <c r="I41" i="11"/>
  <c r="D41" i="11"/>
  <c r="B41" i="11"/>
  <c r="L41" i="11"/>
  <c r="L40" i="11"/>
  <c r="C41" i="11"/>
  <c r="B40" i="11"/>
  <c r="G41" i="11"/>
  <c r="H40" i="11"/>
  <c r="D40" i="11"/>
  <c r="J41" i="11"/>
  <c r="F41" i="11"/>
  <c r="K40" i="11"/>
  <c r="I40" i="11"/>
  <c r="M41" i="11"/>
  <c r="E41" i="11"/>
  <c r="W33" i="11"/>
  <c r="E40" i="11"/>
  <c r="M40" i="11"/>
  <c r="H41" i="11"/>
  <c r="J40" i="11"/>
  <c r="X33" i="11"/>
  <c r="C40" i="11"/>
  <c r="K42" i="11" l="1"/>
  <c r="F42" i="11"/>
  <c r="H42" i="11"/>
  <c r="I42" i="11"/>
  <c r="D42" i="11"/>
  <c r="G42" i="11"/>
  <c r="J42" i="11"/>
  <c r="E42" i="11"/>
  <c r="M42" i="11"/>
  <c r="C42" i="11"/>
  <c r="B42" i="11"/>
  <c r="L42" i="11"/>
</calcChain>
</file>

<file path=xl/sharedStrings.xml><?xml version="1.0" encoding="utf-8"?>
<sst xmlns="http://schemas.openxmlformats.org/spreadsheetml/2006/main" count="138" uniqueCount="106">
  <si>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</si>
  <si>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</si>
  <si>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</si>
  <si>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</si>
  <si>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</si>
  <si>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</si>
  <si>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</si>
  <si>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</si>
  <si>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</si>
  <si>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</si>
  <si>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</si>
  <si>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</si>
  <si>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</si>
  <si>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</si>
  <si>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</si>
  <si>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</si>
  <si>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</si>
  <si>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</si>
  <si>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</si>
  <si>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</si>
  <si>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</si>
  <si>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</si>
  <si>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</si>
  <si>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HoQ</t>
  </si>
  <si>
    <t>Summe</t>
  </si>
  <si>
    <t>relative Bedeutung (Kunde)</t>
  </si>
  <si>
    <t xml:space="preserve"> 0  keine Wechselwirkung</t>
  </si>
  <si>
    <t xml:space="preserve">eigenes Produkt IST </t>
  </si>
  <si>
    <t>Ziel: eigenes Produkt SOLL</t>
  </si>
  <si>
    <t>Eigenes Produkt IST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</si>
  <si>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</si>
  <si>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</si>
  <si>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</si>
  <si>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</si>
  <si>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</si>
  <si>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</si>
  <si>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</si>
  <si>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</si>
  <si>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</si>
  <si>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</si>
  <si>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</si>
  <si>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</si>
  <si>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</si>
  <si>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</si>
  <si>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</si>
  <si>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</si>
  <si>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</si>
  <si>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</si>
  <si>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</si>
  <si>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absolute Bedeutung eigenes Produkt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</si>
  <si>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</si>
  <si>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</si>
  <si>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</si>
  <si>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</si>
  <si>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</si>
  <si>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</si>
  <si>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</si>
  <si>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</si>
  <si>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</si>
  <si>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</si>
  <si>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</si>
  <si>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</si>
  <si>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</si>
  <si>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</si>
  <si>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</si>
  <si>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</si>
  <si>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</si>
  <si>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</si>
  <si>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</si>
  <si>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</si>
  <si>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</si>
  <si>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</si>
  <si>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Befestigung Trum - Band</t>
  </si>
  <si>
    <t>Welle</t>
  </si>
  <si>
    <t>Wellenlagerung</t>
  </si>
  <si>
    <t>Abdichtung</t>
  </si>
  <si>
    <t>Verbindung Welle - Trommel</t>
  </si>
  <si>
    <t>Trommel</t>
  </si>
  <si>
    <t>Kettentrieb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</si>
  <si>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</si>
  <si>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</si>
  <si>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</si>
  <si>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</si>
  <si>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</si>
  <si>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</si>
  <si>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Kleinförderband FB10-MMEngineering</t>
  </si>
  <si>
    <t>Rematec Förderbänder</t>
  </si>
  <si>
    <t>+</t>
  </si>
  <si>
    <t>-</t>
  </si>
  <si>
    <t>Motor</t>
  </si>
  <si>
    <t xml:space="preserve">Lagerböcke </t>
  </si>
  <si>
    <t>Verkleben</t>
  </si>
  <si>
    <t>16NiCrS4</t>
  </si>
  <si>
    <t>Kugellager</t>
  </si>
  <si>
    <t>Radialwellen Dichtringe</t>
  </si>
  <si>
    <t>Eingangsdrehzahl 1465 1/min</t>
  </si>
  <si>
    <t>Spannsatz/Schweißverbindung</t>
  </si>
  <si>
    <t>Rohr</t>
  </si>
  <si>
    <t>Rollenkette max Länge 500mm</t>
  </si>
  <si>
    <t>Höhe 355mm</t>
  </si>
  <si>
    <t>S235</t>
  </si>
  <si>
    <t>Betonanker</t>
  </si>
  <si>
    <t>Entwicklungspotential MMEngineering</t>
  </si>
  <si>
    <t>Entwicklungspotential Rematec</t>
  </si>
  <si>
    <t>absolute Bedeutung MMEngineering</t>
  </si>
  <si>
    <t>absolute Bedeutung Rematec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</si>
</sst>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/>
    <xf numFmtId="0" fontId="1" fillId="0" borderId="45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20" fillId="0" borderId="51" xfId="0" applyNumberFormat="1" applyFont="1" applyFill="1" applyBorder="1" applyAlignment="1">
      <alignment horizontal="center" vertical="center"/>
    </xf>
    <xf numFmtId="1" fontId="20" fillId="0" borderId="52" xfId="0" applyNumberFormat="1" applyFont="1" applyFill="1" applyBorder="1" applyAlignment="1">
      <alignment horizontal="center" vertical="center"/>
    </xf>
    <xf numFmtId="1" fontId="20" fillId="0" borderId="53" xfId="0" applyNumberFormat="1" applyFont="1" applyFill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0" xfId="0" applyFont="1" applyFill="1" applyBorder="1" applyAlignment="1">
      <alignment horizontal="center" wrapText="1" readingOrder="1"/>
    </xf>
    <xf numFmtId="0" fontId="22" fillId="0" borderId="60" xfId="0" applyFont="1" applyFill="1" applyBorder="1" applyAlignment="1">
      <alignment horizontal="center" wrapText="1" readingOrder="1"/>
    </xf>
    <xf numFmtId="0" fontId="1" fillId="0" borderId="12" xfId="0" applyFont="1" applyFill="1" applyBorder="1" applyAlignment="1">
      <alignment vertical="center" textRotation="90"/>
    </xf>
    <xf numFmtId="0" fontId="1" fillId="0" borderId="0" xfId="0" applyFont="1" applyFill="1" applyAlignment="1">
      <alignment vertical="center" textRotation="90"/>
    </xf>
    <xf numFmtId="0" fontId="1" fillId="0" borderId="1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1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1413387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496633"/>
          <a:ext cx="1362587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25399</xdr:rowOff>
    </xdr:from>
    <xdr:to>
      <xdr:col>0</xdr:col>
      <xdr:colOff>1413387</xdr:colOff>
      <xdr:row>21</xdr:row>
      <xdr:rowOff>1163190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496632"/>
          <a:ext cx="1349887" cy="11377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47347</xdr:colOff>
      <xdr:row>0</xdr:row>
      <xdr:rowOff>88432</xdr:rowOff>
    </xdr:from>
    <xdr:to>
      <xdr:col>0</xdr:col>
      <xdr:colOff>1408998</xdr:colOff>
      <xdr:row>19</xdr:row>
      <xdr:rowOff>100956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47347" y="88432"/>
          <a:ext cx="1361651" cy="2255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589043</xdr:colOff>
      <xdr:row>21</xdr:row>
      <xdr:rowOff>67421</xdr:rowOff>
    </xdr:from>
    <xdr:to>
      <xdr:col>0</xdr:col>
      <xdr:colOff>1343656</xdr:colOff>
      <xdr:row>21</xdr:row>
      <xdr:rowOff>400796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89043" y="2538654"/>
          <a:ext cx="754613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43"/>
  <sheetViews>
    <sheetView showGridLines="0" tabSelected="1" topLeftCell="A2" zoomScale="130" zoomScaleNormal="130" workbookViewId="0">
      <selection activeCell="A32" sqref="A32"/>
    </sheetView>
  </sheetViews>
  <sheetFormatPr baseColWidth="10" defaultColWidth="11.42578125" defaultRowHeight="8.25" x14ac:dyDescent="0.15"/>
  <cols>
    <col min="1" max="1" width="26.28515625" style="33" bestFit="1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5" width="2.85546875" style="51" customWidth="1"/>
    <col min="16" max="17" width="3.5703125" style="51" bestFit="1" customWidth="1"/>
    <col min="18" max="18" width="4" style="51" customWidth="1"/>
    <col min="19" max="21" width="4.140625" style="52" bestFit="1" customWidth="1"/>
    <col min="22" max="22" width="2.42578125" style="34" customWidth="1"/>
    <col min="23" max="24" width="4.85546875" style="52" bestFit="1" customWidth="1"/>
    <col min="25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G1" s="36" t="s">
        <v>23</v>
      </c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78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79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0" t="s">
        <v>39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0" t="s">
        <v>38</v>
      </c>
      <c r="B10" s="44"/>
      <c r="C10" s="34" t="str">
        <f>C22</f>
        <v>Befestigung Trum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0" t="s">
        <v>40</v>
      </c>
      <c r="B11" s="44"/>
      <c r="C11" s="42">
        <v>0</v>
      </c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0" t="s">
        <v>37</v>
      </c>
      <c r="B12" s="44"/>
      <c r="C12" s="44">
        <v>0</v>
      </c>
      <c r="D12" s="42" t="s">
        <v>87</v>
      </c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79" t="s">
        <v>9</v>
      </c>
      <c r="B13" s="44"/>
      <c r="C13" s="44">
        <v>0</v>
      </c>
      <c r="D13" s="44">
        <v>0</v>
      </c>
      <c r="E13" s="50" t="s">
        <v>87</v>
      </c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0" t="s">
        <v>12</v>
      </c>
      <c r="B14" s="44"/>
      <c r="C14" s="44" t="s">
        <v>87</v>
      </c>
      <c r="D14" s="44" t="s">
        <v>88</v>
      </c>
      <c r="E14" s="49" t="s">
        <v>88</v>
      </c>
      <c r="F14" s="42">
        <v>0</v>
      </c>
      <c r="G14" s="34" t="str">
        <f>G22</f>
        <v>Motor</v>
      </c>
      <c r="L14" s="2"/>
      <c r="M14" s="1"/>
      <c r="N14" s="2"/>
      <c r="O14" s="1"/>
    </row>
    <row r="15" spans="1:25" ht="9" customHeight="1" x14ac:dyDescent="0.15">
      <c r="A15" s="80" t="s">
        <v>13</v>
      </c>
      <c r="B15" s="44"/>
      <c r="C15" s="44">
        <v>0</v>
      </c>
      <c r="D15" s="44" t="s">
        <v>87</v>
      </c>
      <c r="E15" s="49">
        <v>0</v>
      </c>
      <c r="F15" s="44">
        <v>0</v>
      </c>
      <c r="G15" s="42" t="s">
        <v>88</v>
      </c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0" t="s">
        <v>26</v>
      </c>
      <c r="B16" s="44"/>
      <c r="C16" s="44" t="s">
        <v>87</v>
      </c>
      <c r="D16" s="44" t="s">
        <v>87</v>
      </c>
      <c r="E16" s="49" t="s">
        <v>87</v>
      </c>
      <c r="F16" s="44">
        <v>0</v>
      </c>
      <c r="G16" s="44">
        <v>0</v>
      </c>
      <c r="H16" s="42" t="s">
        <v>88</v>
      </c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79" t="s">
        <v>14</v>
      </c>
      <c r="B17" s="44"/>
      <c r="C17" s="44">
        <v>0</v>
      </c>
      <c r="D17" s="44" t="s">
        <v>88</v>
      </c>
      <c r="E17" s="49">
        <v>0</v>
      </c>
      <c r="F17" s="44">
        <v>0</v>
      </c>
      <c r="G17" s="44" t="s">
        <v>88</v>
      </c>
      <c r="H17" s="44">
        <v>0</v>
      </c>
      <c r="I17" s="42">
        <v>0</v>
      </c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0" t="s">
        <v>32</v>
      </c>
      <c r="B18" s="44"/>
      <c r="C18" s="44">
        <v>0</v>
      </c>
      <c r="D18" s="44" t="s">
        <v>88</v>
      </c>
      <c r="E18" s="49" t="s">
        <v>87</v>
      </c>
      <c r="F18" s="44" t="s">
        <v>87</v>
      </c>
      <c r="G18" s="44">
        <v>0</v>
      </c>
      <c r="H18" s="44">
        <v>0</v>
      </c>
      <c r="I18" s="44">
        <v>0</v>
      </c>
      <c r="J18" s="42">
        <v>0</v>
      </c>
      <c r="K18" s="34" t="str">
        <f>K22</f>
        <v xml:space="preserve">Lagerböcke 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0" t="s">
        <v>33</v>
      </c>
      <c r="B19" s="44"/>
      <c r="C19" s="44" t="s">
        <v>87</v>
      </c>
      <c r="D19" s="44" t="s">
        <v>87</v>
      </c>
      <c r="E19" s="49">
        <v>0</v>
      </c>
      <c r="F19" s="44" t="s">
        <v>87</v>
      </c>
      <c r="G19" s="44">
        <v>0</v>
      </c>
      <c r="H19" s="44">
        <v>0</v>
      </c>
      <c r="I19" s="44">
        <v>0</v>
      </c>
      <c r="J19" s="44">
        <v>0</v>
      </c>
      <c r="K19" s="42" t="s">
        <v>87</v>
      </c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0" t="s">
        <v>34</v>
      </c>
      <c r="B20" s="116"/>
      <c r="C20" s="44" t="s">
        <v>88</v>
      </c>
      <c r="D20" s="44">
        <v>0</v>
      </c>
      <c r="E20" s="49">
        <v>0</v>
      </c>
      <c r="F20" s="44">
        <v>0</v>
      </c>
      <c r="G20" s="44" t="s">
        <v>88</v>
      </c>
      <c r="H20" s="44">
        <v>0</v>
      </c>
      <c r="I20" s="44">
        <v>0</v>
      </c>
      <c r="J20" s="44" t="s">
        <v>88</v>
      </c>
      <c r="K20" s="44" t="s">
        <v>88</v>
      </c>
      <c r="L20" s="54">
        <v>0</v>
      </c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39"/>
      <c r="C21" s="116"/>
      <c r="D21" s="116"/>
      <c r="E21" s="117"/>
      <c r="F21" s="116"/>
      <c r="G21" s="116"/>
      <c r="H21" s="116"/>
      <c r="I21" s="116"/>
      <c r="J21" s="116"/>
      <c r="K21" s="116"/>
      <c r="L21" s="118"/>
      <c r="M21" s="119"/>
      <c r="O21" s="1"/>
      <c r="P21" s="1"/>
      <c r="Q21" s="1"/>
      <c r="R21" s="1"/>
      <c r="S21" s="3"/>
      <c r="T21" s="3"/>
      <c r="U21" s="3"/>
    </row>
    <row r="22" spans="1:52" s="58" customFormat="1" ht="109.5" customHeight="1" x14ac:dyDescent="0.15">
      <c r="A22" s="31"/>
      <c r="B22" s="103"/>
      <c r="C22" s="162" t="s">
        <v>72</v>
      </c>
      <c r="D22" s="162" t="s">
        <v>73</v>
      </c>
      <c r="E22" s="162" t="s">
        <v>74</v>
      </c>
      <c r="F22" s="162" t="s">
        <v>75</v>
      </c>
      <c r="G22" s="162" t="s">
        <v>89</v>
      </c>
      <c r="H22" s="162" t="s">
        <v>76</v>
      </c>
      <c r="I22" s="162" t="s">
        <v>77</v>
      </c>
      <c r="J22" s="162" t="s">
        <v>78</v>
      </c>
      <c r="K22" s="162" t="s">
        <v>90</v>
      </c>
      <c r="L22" s="162" t="s">
        <v>79</v>
      </c>
      <c r="M22" s="162" t="s">
        <v>80</v>
      </c>
      <c r="N22" s="100" t="s">
        <v>16</v>
      </c>
      <c r="O22" s="56" t="s">
        <v>29</v>
      </c>
      <c r="P22" s="56" t="s">
        <v>85</v>
      </c>
      <c r="Q22" s="56" t="s">
        <v>86</v>
      </c>
      <c r="R22" s="56" t="s">
        <v>17</v>
      </c>
      <c r="S22" s="141" t="s">
        <v>48</v>
      </c>
      <c r="T22" s="141" t="s">
        <v>102</v>
      </c>
      <c r="U22" s="141" t="s">
        <v>103</v>
      </c>
      <c r="V22" s="140" t="s">
        <v>18</v>
      </c>
      <c r="W22" s="142" t="s">
        <v>49</v>
      </c>
      <c r="X22" s="142" t="s">
        <v>104</v>
      </c>
      <c r="Y22" s="142" t="s">
        <v>105</v>
      </c>
      <c r="Z22" s="57"/>
      <c r="AA22" s="43"/>
      <c r="AV22" s="43"/>
    </row>
    <row r="23" spans="1:52" s="73" customFormat="1" ht="11.25" x14ac:dyDescent="0.2">
      <c r="A23" s="164" t="s">
        <v>81</v>
      </c>
      <c r="B23" s="59"/>
      <c r="C23" s="160">
        <v>0</v>
      </c>
      <c r="D23" s="161">
        <v>3</v>
      </c>
      <c r="E23" s="161">
        <v>2</v>
      </c>
      <c r="F23" s="160">
        <v>2</v>
      </c>
      <c r="G23" s="160">
        <v>2</v>
      </c>
      <c r="H23" s="160">
        <v>1</v>
      </c>
      <c r="I23" s="161">
        <v>0</v>
      </c>
      <c r="J23" s="160">
        <v>1</v>
      </c>
      <c r="K23" s="161">
        <v>0</v>
      </c>
      <c r="L23" s="160">
        <v>2</v>
      </c>
      <c r="M23" s="161">
        <v>0</v>
      </c>
      <c r="N23" s="138">
        <f>PaarwVgl.!Y4</f>
        <v>3</v>
      </c>
      <c r="O23" s="59">
        <v>1</v>
      </c>
      <c r="P23" s="60">
        <v>2</v>
      </c>
      <c r="Q23" s="60">
        <v>5</v>
      </c>
      <c r="R23" s="61">
        <v>5</v>
      </c>
      <c r="S23" s="102">
        <f t="shared" ref="S23:S32" si="0">IF(O23=0,0,R23/O23)</f>
        <v>5</v>
      </c>
      <c r="T23" s="102">
        <f>IF(P23=0,0,R23/P23)</f>
        <v>2.5</v>
      </c>
      <c r="U23" s="102">
        <f>IF(Q23=0,0,R23/Q23)</f>
        <v>1</v>
      </c>
      <c r="V23" s="28">
        <v>1</v>
      </c>
      <c r="W23" s="101">
        <f>V23*S23*N23</f>
        <v>15</v>
      </c>
      <c r="X23" s="101">
        <f>V23*T23*N23</f>
        <v>7.5</v>
      </c>
      <c r="Y23" s="101">
        <f>V23*U23*N23</f>
        <v>3</v>
      </c>
      <c r="Z23" s="70"/>
      <c r="AA23" s="108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s="73" customFormat="1" ht="11.25" x14ac:dyDescent="0.2">
      <c r="A24" s="164" t="s">
        <v>68</v>
      </c>
      <c r="B24" s="63"/>
      <c r="C24" s="160">
        <v>1</v>
      </c>
      <c r="D24" s="161">
        <v>2</v>
      </c>
      <c r="E24" s="161">
        <v>1</v>
      </c>
      <c r="F24" s="160">
        <v>0</v>
      </c>
      <c r="G24" s="160">
        <v>3</v>
      </c>
      <c r="H24" s="160">
        <v>1</v>
      </c>
      <c r="I24" s="161">
        <v>0</v>
      </c>
      <c r="J24" s="160">
        <v>1</v>
      </c>
      <c r="K24" s="160">
        <v>0</v>
      </c>
      <c r="L24" s="160">
        <v>0</v>
      </c>
      <c r="M24" s="160">
        <v>1</v>
      </c>
      <c r="N24" s="138">
        <f>PaarwVgl.!Y5</f>
        <v>2</v>
      </c>
      <c r="O24" s="63">
        <v>2</v>
      </c>
      <c r="P24" s="29">
        <v>1</v>
      </c>
      <c r="Q24" s="29">
        <v>3</v>
      </c>
      <c r="R24" s="30">
        <v>5</v>
      </c>
      <c r="S24" s="102">
        <f t="shared" si="0"/>
        <v>2.5</v>
      </c>
      <c r="T24" s="102">
        <f t="shared" ref="T24:T32" si="1">IF(P24=0,0,R24/P24)</f>
        <v>5</v>
      </c>
      <c r="U24" s="102">
        <f t="shared" ref="U24:U32" si="2">IF(Q24=0,0,R24/Q24)</f>
        <v>1.6666666666666667</v>
      </c>
      <c r="V24" s="28">
        <v>1</v>
      </c>
      <c r="W24" s="101">
        <f t="shared" ref="W24:W32" si="3">V24*S24*N24</f>
        <v>5</v>
      </c>
      <c r="X24" s="101">
        <f t="shared" ref="X24:X32" si="4">V24*T24*N24</f>
        <v>10</v>
      </c>
      <c r="Y24" s="101">
        <f t="shared" ref="Y24:Y32" si="5">V24*U24*N24</f>
        <v>3.3333333333333335</v>
      </c>
      <c r="Z24" s="70"/>
      <c r="AA24" s="108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V24" s="70"/>
      <c r="AW24" s="70"/>
      <c r="AX24" s="70"/>
      <c r="AY24" s="70"/>
      <c r="AZ24" s="70"/>
    </row>
    <row r="25" spans="1:52" s="73" customFormat="1" ht="11.25" x14ac:dyDescent="0.2">
      <c r="A25" s="164" t="s">
        <v>55</v>
      </c>
      <c r="B25" s="63"/>
      <c r="C25" s="160">
        <v>3</v>
      </c>
      <c r="D25" s="160">
        <v>2</v>
      </c>
      <c r="E25" s="160">
        <v>3</v>
      </c>
      <c r="F25" s="160">
        <v>3</v>
      </c>
      <c r="G25" s="161">
        <v>3</v>
      </c>
      <c r="H25" s="160">
        <v>2</v>
      </c>
      <c r="I25" s="161">
        <v>0</v>
      </c>
      <c r="J25" s="160">
        <v>2</v>
      </c>
      <c r="K25" s="160">
        <v>1</v>
      </c>
      <c r="L25" s="160">
        <v>1</v>
      </c>
      <c r="M25" s="160">
        <v>2</v>
      </c>
      <c r="N25" s="138">
        <f>PaarwVgl.!Y6</f>
        <v>4</v>
      </c>
      <c r="O25" s="63">
        <v>2</v>
      </c>
      <c r="P25" s="29">
        <v>3</v>
      </c>
      <c r="Q25" s="29">
        <v>4</v>
      </c>
      <c r="R25" s="30">
        <v>5</v>
      </c>
      <c r="S25" s="102">
        <f t="shared" si="0"/>
        <v>2.5</v>
      </c>
      <c r="T25" s="102">
        <f t="shared" si="1"/>
        <v>1.6666666666666667</v>
      </c>
      <c r="U25" s="102">
        <f t="shared" si="2"/>
        <v>1.25</v>
      </c>
      <c r="V25" s="28">
        <v>1</v>
      </c>
      <c r="W25" s="101">
        <f t="shared" si="3"/>
        <v>10</v>
      </c>
      <c r="X25" s="101">
        <f t="shared" si="4"/>
        <v>6.666666666666667</v>
      </c>
      <c r="Y25" s="101">
        <f t="shared" si="5"/>
        <v>5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1:52" s="73" customFormat="1" ht="11.25" x14ac:dyDescent="0.2">
      <c r="A26" s="164" t="s">
        <v>59</v>
      </c>
      <c r="B26" s="63"/>
      <c r="C26" s="160">
        <v>0</v>
      </c>
      <c r="D26" s="160">
        <v>0</v>
      </c>
      <c r="E26" s="160">
        <v>0</v>
      </c>
      <c r="F26" s="160">
        <v>0</v>
      </c>
      <c r="G26" s="161">
        <v>3</v>
      </c>
      <c r="H26" s="161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38">
        <f>PaarwVgl.!Y7</f>
        <v>7</v>
      </c>
      <c r="O26" s="63">
        <v>5</v>
      </c>
      <c r="P26" s="29">
        <v>5</v>
      </c>
      <c r="Q26" s="29">
        <v>3</v>
      </c>
      <c r="R26" s="30">
        <v>5</v>
      </c>
      <c r="S26" s="102">
        <f t="shared" si="0"/>
        <v>1</v>
      </c>
      <c r="T26" s="102">
        <f t="shared" si="1"/>
        <v>1</v>
      </c>
      <c r="U26" s="102">
        <f t="shared" si="2"/>
        <v>1.6666666666666667</v>
      </c>
      <c r="V26" s="28">
        <v>1</v>
      </c>
      <c r="W26" s="101">
        <f t="shared" si="3"/>
        <v>7</v>
      </c>
      <c r="X26" s="101">
        <f t="shared" si="4"/>
        <v>7</v>
      </c>
      <c r="Y26" s="101">
        <f t="shared" si="5"/>
        <v>11.666666666666668</v>
      </c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1:52" s="73" customFormat="1" ht="11.25" x14ac:dyDescent="0.2">
      <c r="A27" s="164" t="s">
        <v>82</v>
      </c>
      <c r="B27" s="63"/>
      <c r="C27" s="160">
        <v>2</v>
      </c>
      <c r="D27" s="160">
        <v>0</v>
      </c>
      <c r="E27" s="160">
        <v>2</v>
      </c>
      <c r="F27" s="160">
        <v>3</v>
      </c>
      <c r="G27" s="161">
        <v>2</v>
      </c>
      <c r="H27" s="161">
        <v>0</v>
      </c>
      <c r="I27" s="160">
        <v>2</v>
      </c>
      <c r="J27" s="161">
        <v>2</v>
      </c>
      <c r="K27" s="160">
        <v>0</v>
      </c>
      <c r="L27" s="161">
        <v>3</v>
      </c>
      <c r="M27" s="161">
        <v>3</v>
      </c>
      <c r="N27" s="138">
        <f>PaarwVgl.!Y8</f>
        <v>4</v>
      </c>
      <c r="O27" s="63">
        <v>1</v>
      </c>
      <c r="P27" s="29">
        <v>1</v>
      </c>
      <c r="Q27" s="29">
        <v>5</v>
      </c>
      <c r="R27" s="30">
        <v>5</v>
      </c>
      <c r="S27" s="102">
        <f t="shared" si="0"/>
        <v>5</v>
      </c>
      <c r="T27" s="102">
        <f t="shared" si="1"/>
        <v>5</v>
      </c>
      <c r="U27" s="102">
        <f t="shared" si="2"/>
        <v>1</v>
      </c>
      <c r="V27" s="28">
        <v>3</v>
      </c>
      <c r="W27" s="101">
        <f t="shared" si="3"/>
        <v>60</v>
      </c>
      <c r="X27" s="101">
        <f t="shared" si="4"/>
        <v>60</v>
      </c>
      <c r="Y27" s="101">
        <f t="shared" si="5"/>
        <v>12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1:52" s="73" customFormat="1" ht="11.25" x14ac:dyDescent="0.2">
      <c r="A28" s="164" t="s">
        <v>83</v>
      </c>
      <c r="B28" s="63"/>
      <c r="C28" s="160">
        <v>0</v>
      </c>
      <c r="D28" s="160">
        <v>2</v>
      </c>
      <c r="E28" s="160">
        <v>2</v>
      </c>
      <c r="F28" s="160">
        <v>2</v>
      </c>
      <c r="G28" s="161">
        <v>2</v>
      </c>
      <c r="H28" s="161">
        <v>1</v>
      </c>
      <c r="I28" s="160">
        <v>0</v>
      </c>
      <c r="J28" s="161">
        <v>1</v>
      </c>
      <c r="K28" s="160">
        <v>0</v>
      </c>
      <c r="L28" s="161">
        <v>2</v>
      </c>
      <c r="M28" s="161">
        <v>0</v>
      </c>
      <c r="N28" s="138">
        <f>PaarwVgl.!Y9</f>
        <v>5</v>
      </c>
      <c r="O28" s="63">
        <v>2</v>
      </c>
      <c r="P28" s="29">
        <v>2</v>
      </c>
      <c r="Q28" s="29">
        <v>4</v>
      </c>
      <c r="R28" s="30">
        <v>5</v>
      </c>
      <c r="S28" s="102">
        <f t="shared" si="0"/>
        <v>2.5</v>
      </c>
      <c r="T28" s="102">
        <f t="shared" si="1"/>
        <v>2.5</v>
      </c>
      <c r="U28" s="102">
        <f t="shared" si="2"/>
        <v>1.25</v>
      </c>
      <c r="V28" s="28">
        <v>1</v>
      </c>
      <c r="W28" s="101">
        <f t="shared" si="3"/>
        <v>12.5</v>
      </c>
      <c r="X28" s="101">
        <f t="shared" si="4"/>
        <v>12.5</v>
      </c>
      <c r="Y28" s="101">
        <f t="shared" si="5"/>
        <v>6.25</v>
      </c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V28" s="70"/>
      <c r="AW28" s="70"/>
      <c r="AX28" s="70"/>
      <c r="AY28" s="70"/>
      <c r="AZ28" s="70"/>
    </row>
    <row r="29" spans="1:52" s="73" customFormat="1" ht="11.25" x14ac:dyDescent="0.2">
      <c r="A29" s="164" t="s">
        <v>84</v>
      </c>
      <c r="B29" s="63"/>
      <c r="C29" s="160">
        <v>0</v>
      </c>
      <c r="D29" s="160">
        <v>0</v>
      </c>
      <c r="E29" s="160">
        <v>0</v>
      </c>
      <c r="F29" s="160">
        <v>0</v>
      </c>
      <c r="G29" s="161">
        <v>3</v>
      </c>
      <c r="H29" s="161">
        <v>0</v>
      </c>
      <c r="I29" s="160">
        <v>0</v>
      </c>
      <c r="J29" s="161">
        <v>0</v>
      </c>
      <c r="K29" s="160">
        <v>0</v>
      </c>
      <c r="L29" s="161">
        <v>0</v>
      </c>
      <c r="M29" s="161">
        <v>0</v>
      </c>
      <c r="N29" s="138">
        <f>PaarwVgl.!Y10</f>
        <v>5</v>
      </c>
      <c r="O29" s="63">
        <v>3</v>
      </c>
      <c r="P29" s="29">
        <v>5</v>
      </c>
      <c r="Q29" s="29">
        <v>4</v>
      </c>
      <c r="R29" s="30">
        <v>5</v>
      </c>
      <c r="S29" s="102">
        <f t="shared" si="0"/>
        <v>1.6666666666666667</v>
      </c>
      <c r="T29" s="102">
        <f t="shared" si="1"/>
        <v>1</v>
      </c>
      <c r="U29" s="102">
        <f t="shared" si="2"/>
        <v>1.25</v>
      </c>
      <c r="V29" s="28">
        <v>1</v>
      </c>
      <c r="W29" s="101">
        <f t="shared" si="3"/>
        <v>8.3333333333333339</v>
      </c>
      <c r="X29" s="101">
        <f t="shared" si="4"/>
        <v>5</v>
      </c>
      <c r="Y29" s="101">
        <f t="shared" si="5"/>
        <v>6.25</v>
      </c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1:52" s="73" customFormat="1" ht="11.25" x14ac:dyDescent="0.2">
      <c r="A30" s="164" t="s">
        <v>63</v>
      </c>
      <c r="B30" s="63"/>
      <c r="C30" s="160">
        <v>0</v>
      </c>
      <c r="D30" s="161">
        <v>0</v>
      </c>
      <c r="E30" s="160">
        <v>0</v>
      </c>
      <c r="F30" s="160">
        <v>0</v>
      </c>
      <c r="G30" s="160">
        <v>3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38">
        <f>PaarwVgl.!Y11</f>
        <v>7</v>
      </c>
      <c r="O30" s="63">
        <v>1</v>
      </c>
      <c r="P30" s="29">
        <v>5</v>
      </c>
      <c r="Q30" s="29">
        <v>3</v>
      </c>
      <c r="R30" s="30">
        <v>5</v>
      </c>
      <c r="S30" s="102">
        <f t="shared" si="0"/>
        <v>5</v>
      </c>
      <c r="T30" s="102">
        <f t="shared" si="1"/>
        <v>1</v>
      </c>
      <c r="U30" s="102">
        <f t="shared" si="2"/>
        <v>1.6666666666666667</v>
      </c>
      <c r="V30" s="28">
        <v>1</v>
      </c>
      <c r="W30" s="101">
        <f t="shared" si="3"/>
        <v>35</v>
      </c>
      <c r="X30" s="101">
        <f t="shared" si="4"/>
        <v>7</v>
      </c>
      <c r="Y30" s="101">
        <f t="shared" si="5"/>
        <v>11.666666666666668</v>
      </c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1:52" s="73" customFormat="1" ht="11.25" x14ac:dyDescent="0.2">
      <c r="A31" s="164" t="s">
        <v>58</v>
      </c>
      <c r="B31" s="63"/>
      <c r="C31" s="160">
        <v>2</v>
      </c>
      <c r="D31" s="161">
        <v>3</v>
      </c>
      <c r="E31" s="160">
        <v>1</v>
      </c>
      <c r="F31" s="160">
        <v>0</v>
      </c>
      <c r="G31" s="160">
        <v>3</v>
      </c>
      <c r="H31" s="160">
        <v>3</v>
      </c>
      <c r="I31" s="160">
        <v>2</v>
      </c>
      <c r="J31" s="160">
        <v>3</v>
      </c>
      <c r="K31" s="160">
        <v>2</v>
      </c>
      <c r="L31" s="160">
        <v>2</v>
      </c>
      <c r="M31" s="160">
        <v>0</v>
      </c>
      <c r="N31" s="138">
        <f>PaarwVgl.!Y12</f>
        <v>0</v>
      </c>
      <c r="O31" s="63">
        <v>2</v>
      </c>
      <c r="P31" s="29">
        <v>1</v>
      </c>
      <c r="Q31" s="29">
        <v>5</v>
      </c>
      <c r="R31" s="30">
        <v>5</v>
      </c>
      <c r="S31" s="102">
        <f t="shared" si="0"/>
        <v>2.5</v>
      </c>
      <c r="T31" s="102">
        <f t="shared" si="1"/>
        <v>5</v>
      </c>
      <c r="U31" s="102">
        <f t="shared" si="2"/>
        <v>1</v>
      </c>
      <c r="V31" s="28">
        <v>1</v>
      </c>
      <c r="W31" s="101">
        <f t="shared" si="3"/>
        <v>0</v>
      </c>
      <c r="X31" s="101">
        <f t="shared" si="4"/>
        <v>0</v>
      </c>
      <c r="Y31" s="101">
        <f t="shared" si="5"/>
        <v>0</v>
      </c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1:52" s="73" customFormat="1" ht="12" thickBot="1" x14ac:dyDescent="0.25">
      <c r="A32" s="164" t="s">
        <v>57</v>
      </c>
      <c r="B32" s="63"/>
      <c r="C32" s="160">
        <v>0</v>
      </c>
      <c r="D32" s="161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3</v>
      </c>
      <c r="K32" s="160">
        <v>1</v>
      </c>
      <c r="L32" s="160">
        <v>0</v>
      </c>
      <c r="M32" s="160">
        <v>1</v>
      </c>
      <c r="N32" s="138">
        <f>PaarwVgl.!Y13</f>
        <v>5</v>
      </c>
      <c r="O32" s="63">
        <v>2</v>
      </c>
      <c r="P32" s="29">
        <v>4</v>
      </c>
      <c r="Q32" s="29">
        <v>5</v>
      </c>
      <c r="R32" s="30">
        <v>5</v>
      </c>
      <c r="S32" s="102">
        <f t="shared" si="0"/>
        <v>2.5</v>
      </c>
      <c r="T32" s="102">
        <f t="shared" si="1"/>
        <v>1.25</v>
      </c>
      <c r="U32" s="102">
        <f t="shared" si="2"/>
        <v>1</v>
      </c>
      <c r="V32" s="28">
        <v>2</v>
      </c>
      <c r="W32" s="101">
        <f t="shared" si="3"/>
        <v>25</v>
      </c>
      <c r="X32" s="101">
        <f t="shared" si="4"/>
        <v>12.5</v>
      </c>
      <c r="Y32" s="101">
        <f t="shared" si="5"/>
        <v>10</v>
      </c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V32" s="70"/>
      <c r="AW32" s="70"/>
      <c r="AX32" s="70"/>
      <c r="AY32" s="70"/>
      <c r="AZ32" s="70"/>
    </row>
    <row r="33" spans="1:48" ht="11.25" customHeight="1" thickBot="1" x14ac:dyDescent="0.2">
      <c r="A33" s="64" t="s">
        <v>19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O33" s="143">
        <f>SUMPRODUCT(O23:O32,$N23:$N32)</f>
        <v>96</v>
      </c>
      <c r="P33" s="144">
        <f>SUMPRODUCT(P23:P32,$N23:$N32)</f>
        <v>149</v>
      </c>
      <c r="Q33" s="144">
        <f>SUMPRODUCT(Q23:Q32,$N23:$N32)</f>
        <v>164</v>
      </c>
      <c r="R33" s="145">
        <f>SUMPRODUCT(R23:R32,$N23:$N32)</f>
        <v>210</v>
      </c>
      <c r="S33" s="146">
        <f>SUM(S23:S32)</f>
        <v>30.166666666666668</v>
      </c>
      <c r="T33" s="147">
        <f>SUM(T23:T32)</f>
        <v>25.916666666666664</v>
      </c>
      <c r="U33" s="148">
        <f>SUM(U23:U32)</f>
        <v>12.75</v>
      </c>
      <c r="V33" s="149"/>
      <c r="W33" s="146">
        <f>SUM(W23:W32)</f>
        <v>177.83333333333331</v>
      </c>
      <c r="X33" s="147">
        <f>SUM(X23:X32)</f>
        <v>128.16666666666669</v>
      </c>
      <c r="Y33" s="148">
        <f>SUM(Y23:Y32)</f>
        <v>69.166666666666671</v>
      </c>
      <c r="Z33" s="65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35"/>
    </row>
    <row r="34" spans="1:48" ht="84.95" customHeight="1" thickBot="1" x14ac:dyDescent="0.2">
      <c r="A34" s="64" t="s">
        <v>51</v>
      </c>
      <c r="B34" s="162"/>
      <c r="C34" s="162" t="s">
        <v>91</v>
      </c>
      <c r="D34" s="163" t="s">
        <v>92</v>
      </c>
      <c r="E34" s="162" t="s">
        <v>93</v>
      </c>
      <c r="F34" s="162" t="s">
        <v>94</v>
      </c>
      <c r="G34" s="162" t="s">
        <v>95</v>
      </c>
      <c r="H34" s="162" t="s">
        <v>96</v>
      </c>
      <c r="I34" s="162" t="s">
        <v>97</v>
      </c>
      <c r="J34" s="162" t="s">
        <v>98</v>
      </c>
      <c r="K34" s="162" t="s">
        <v>99</v>
      </c>
      <c r="L34" s="162" t="s">
        <v>100</v>
      </c>
      <c r="M34" s="162" t="s">
        <v>101</v>
      </c>
      <c r="O34" s="155"/>
      <c r="P34" s="155"/>
      <c r="Q34" s="155"/>
      <c r="R34" s="155"/>
      <c r="S34" s="156"/>
      <c r="T34" s="156"/>
      <c r="U34" s="156"/>
      <c r="V34" s="149"/>
      <c r="W34" s="156"/>
      <c r="X34" s="156"/>
      <c r="Y34" s="156"/>
      <c r="Z34" s="65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V34" s="35"/>
    </row>
    <row r="35" spans="1:48" s="51" customFormat="1" ht="11.25" customHeight="1" x14ac:dyDescent="0.2">
      <c r="A35" s="64" t="s">
        <v>27</v>
      </c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50"/>
      <c r="N35" s="151">
        <f>SUM(B35:M35)</f>
        <v>0</v>
      </c>
      <c r="O35" s="68" t="s">
        <v>50</v>
      </c>
      <c r="P35" s="69"/>
      <c r="Q35" s="69"/>
      <c r="R35" s="69"/>
      <c r="S35" s="52"/>
      <c r="T35" s="52"/>
      <c r="U35" s="52"/>
      <c r="W35" s="52"/>
      <c r="X35" s="52"/>
      <c r="Y35" s="52"/>
      <c r="Z35" s="70"/>
      <c r="AA35" s="71"/>
    </row>
    <row r="36" spans="1:48" s="51" customFormat="1" ht="11.25" customHeight="1" x14ac:dyDescent="0.2">
      <c r="A36" s="64" t="s">
        <v>85</v>
      </c>
      <c r="B36" s="72"/>
      <c r="C36" s="165">
        <v>1</v>
      </c>
      <c r="D36" s="165">
        <v>1</v>
      </c>
      <c r="E36" s="165">
        <v>5</v>
      </c>
      <c r="F36" s="165">
        <v>3</v>
      </c>
      <c r="G36" s="165">
        <v>1</v>
      </c>
      <c r="H36" s="165">
        <v>3</v>
      </c>
      <c r="I36" s="165">
        <v>1</v>
      </c>
      <c r="J36" s="165">
        <v>3</v>
      </c>
      <c r="K36" s="165">
        <v>1</v>
      </c>
      <c r="L36" s="165">
        <v>1</v>
      </c>
      <c r="M36" s="166">
        <v>1</v>
      </c>
      <c r="N36" s="152">
        <f>SUM(B36:M36)</f>
        <v>21</v>
      </c>
      <c r="O36" s="73"/>
      <c r="S36" s="52"/>
      <c r="T36" s="52"/>
      <c r="U36" s="52"/>
      <c r="W36" s="52"/>
      <c r="X36" s="52"/>
      <c r="Y36" s="52"/>
      <c r="Z36" s="70"/>
    </row>
    <row r="37" spans="1:48" s="51" customFormat="1" ht="11.25" customHeight="1" x14ac:dyDescent="0.2">
      <c r="A37" s="64" t="s">
        <v>86</v>
      </c>
      <c r="B37" s="72"/>
      <c r="C37" s="165">
        <v>1</v>
      </c>
      <c r="D37" s="165">
        <v>1</v>
      </c>
      <c r="E37" s="165">
        <v>3</v>
      </c>
      <c r="F37" s="165">
        <v>3</v>
      </c>
      <c r="G37" s="165">
        <v>3</v>
      </c>
      <c r="H37" s="165">
        <v>3</v>
      </c>
      <c r="I37" s="165">
        <v>1</v>
      </c>
      <c r="J37" s="165">
        <v>1</v>
      </c>
      <c r="K37" s="165">
        <v>5</v>
      </c>
      <c r="L37" s="165">
        <v>3</v>
      </c>
      <c r="M37" s="166">
        <v>3</v>
      </c>
      <c r="N37" s="152">
        <f>SUM(B37:M37)</f>
        <v>27</v>
      </c>
      <c r="O37" s="73"/>
      <c r="S37" s="52"/>
      <c r="T37" s="52"/>
      <c r="U37" s="52"/>
      <c r="W37" s="52"/>
      <c r="X37" s="52"/>
      <c r="Y37" s="52"/>
      <c r="Z37" s="70"/>
    </row>
    <row r="38" spans="1:48" s="51" customFormat="1" ht="11.25" customHeight="1" thickBot="1" x14ac:dyDescent="0.25">
      <c r="A38" s="64" t="s">
        <v>28</v>
      </c>
      <c r="B38" s="74"/>
      <c r="C38" s="167">
        <v>5</v>
      </c>
      <c r="D38" s="167">
        <v>5</v>
      </c>
      <c r="E38" s="167">
        <v>5</v>
      </c>
      <c r="F38" s="167">
        <v>5</v>
      </c>
      <c r="G38" s="167">
        <v>5</v>
      </c>
      <c r="H38" s="167">
        <v>5</v>
      </c>
      <c r="I38" s="167">
        <v>5</v>
      </c>
      <c r="J38" s="167">
        <v>5</v>
      </c>
      <c r="K38" s="167">
        <v>5</v>
      </c>
      <c r="L38" s="167">
        <v>5</v>
      </c>
      <c r="M38" s="168">
        <v>5</v>
      </c>
      <c r="N38" s="153">
        <f>SUM(B38:M38)</f>
        <v>55</v>
      </c>
      <c r="O38" s="73"/>
      <c r="S38" s="52"/>
      <c r="T38" s="52"/>
      <c r="U38" s="52"/>
      <c r="W38" s="52"/>
      <c r="X38" s="52"/>
      <c r="Y38" s="52"/>
      <c r="Z38" s="70"/>
      <c r="AA38" s="75"/>
    </row>
    <row r="39" spans="1:48" s="51" customFormat="1" ht="17.25" customHeight="1" x14ac:dyDescent="0.2">
      <c r="A39" s="104" t="s">
        <v>20</v>
      </c>
      <c r="B39" s="154">
        <f t="shared" ref="B39:M39" si="6">SUMPRODUCT(B23:B32,$N23:$N32)</f>
        <v>0</v>
      </c>
      <c r="C39" s="154">
        <f t="shared" si="6"/>
        <v>22</v>
      </c>
      <c r="D39" s="154">
        <f t="shared" si="6"/>
        <v>31</v>
      </c>
      <c r="E39" s="154">
        <f t="shared" si="6"/>
        <v>38</v>
      </c>
      <c r="F39" s="154">
        <f t="shared" si="6"/>
        <v>40</v>
      </c>
      <c r="G39" s="154">
        <f t="shared" si="6"/>
        <v>99</v>
      </c>
      <c r="H39" s="154">
        <f t="shared" si="6"/>
        <v>18</v>
      </c>
      <c r="I39" s="154">
        <f t="shared" si="6"/>
        <v>8</v>
      </c>
      <c r="J39" s="154">
        <f t="shared" si="6"/>
        <v>41</v>
      </c>
      <c r="K39" s="154">
        <f t="shared" si="6"/>
        <v>9</v>
      </c>
      <c r="L39" s="154">
        <f t="shared" si="6"/>
        <v>32</v>
      </c>
      <c r="M39" s="154">
        <f t="shared" si="6"/>
        <v>27</v>
      </c>
      <c r="O39" s="73"/>
      <c r="S39" s="52"/>
      <c r="T39" s="52"/>
      <c r="U39" s="52"/>
      <c r="W39" s="52"/>
      <c r="X39" s="52"/>
      <c r="Y39" s="52"/>
      <c r="Z39" s="70"/>
      <c r="AA39" s="75"/>
    </row>
    <row r="40" spans="1:48" s="51" customFormat="1" ht="57" customHeight="1" x14ac:dyDescent="0.2">
      <c r="A40" s="64" t="s">
        <v>25</v>
      </c>
      <c r="B40" s="76">
        <f t="shared" ref="B40:M40" si="7">B39/SUM($B$39:$M$39)*100</f>
        <v>0</v>
      </c>
      <c r="C40" s="76">
        <f t="shared" si="7"/>
        <v>6.0273972602739727</v>
      </c>
      <c r="D40" s="76">
        <f t="shared" si="7"/>
        <v>8.493150684931507</v>
      </c>
      <c r="E40" s="76">
        <f t="shared" si="7"/>
        <v>10.41095890410959</v>
      </c>
      <c r="F40" s="76">
        <f t="shared" si="7"/>
        <v>10.95890410958904</v>
      </c>
      <c r="G40" s="76">
        <f t="shared" si="7"/>
        <v>27.123287671232877</v>
      </c>
      <c r="H40" s="76">
        <f t="shared" si="7"/>
        <v>4.9315068493150687</v>
      </c>
      <c r="I40" s="76">
        <f t="shared" si="7"/>
        <v>2.1917808219178081</v>
      </c>
      <c r="J40" s="76">
        <f t="shared" si="7"/>
        <v>11.232876712328768</v>
      </c>
      <c r="K40" s="76">
        <f t="shared" si="7"/>
        <v>2.4657534246575343</v>
      </c>
      <c r="L40" s="76">
        <f t="shared" si="7"/>
        <v>8.7671232876712324</v>
      </c>
      <c r="M40" s="76">
        <f t="shared" si="7"/>
        <v>7.397260273972603</v>
      </c>
      <c r="N40" s="81" t="s">
        <v>35</v>
      </c>
      <c r="O40" s="73"/>
      <c r="S40" s="52"/>
      <c r="T40" s="52"/>
      <c r="U40" s="52"/>
      <c r="W40" s="52"/>
      <c r="X40" s="52"/>
      <c r="Y40" s="52"/>
      <c r="Z40" s="70"/>
      <c r="AA40" s="75"/>
    </row>
    <row r="41" spans="1:48" s="51" customFormat="1" ht="17.25" customHeight="1" x14ac:dyDescent="0.2">
      <c r="A41" s="105" t="s">
        <v>21</v>
      </c>
      <c r="B41" s="106">
        <f t="shared" ref="B41:M41" si="8">SUMPRODUCT(B23:B32,$W23:$W32)</f>
        <v>0</v>
      </c>
      <c r="C41" s="106">
        <f t="shared" si="8"/>
        <v>155</v>
      </c>
      <c r="D41" s="106">
        <f t="shared" si="8"/>
        <v>100</v>
      </c>
      <c r="E41" s="106">
        <f t="shared" si="8"/>
        <v>210</v>
      </c>
      <c r="F41" s="106">
        <f t="shared" si="8"/>
        <v>265</v>
      </c>
      <c r="G41" s="106">
        <f t="shared" si="8"/>
        <v>371</v>
      </c>
      <c r="H41" s="106">
        <f t="shared" si="8"/>
        <v>52.5</v>
      </c>
      <c r="I41" s="106">
        <f t="shared" si="8"/>
        <v>120</v>
      </c>
      <c r="J41" s="106">
        <f t="shared" si="8"/>
        <v>247.5</v>
      </c>
      <c r="K41" s="106">
        <f t="shared" si="8"/>
        <v>35</v>
      </c>
      <c r="L41" s="106">
        <f t="shared" si="8"/>
        <v>245</v>
      </c>
      <c r="M41" s="106">
        <f t="shared" si="8"/>
        <v>230</v>
      </c>
      <c r="S41" s="52"/>
      <c r="T41" s="52"/>
      <c r="U41" s="52"/>
      <c r="W41" s="52"/>
      <c r="X41" s="52"/>
      <c r="Y41" s="52"/>
      <c r="Z41" s="70"/>
      <c r="AA41" s="71"/>
    </row>
    <row r="42" spans="1:48" s="51" customFormat="1" ht="57" customHeight="1" x14ac:dyDescent="0.2">
      <c r="A42" s="64" t="s">
        <v>22</v>
      </c>
      <c r="B42" s="76">
        <f t="shared" ref="B42:M42" si="9">B41/SUM($B41:$M41)*100</f>
        <v>0</v>
      </c>
      <c r="C42" s="76">
        <f t="shared" si="9"/>
        <v>7.6317085179714432</v>
      </c>
      <c r="D42" s="76">
        <f t="shared" si="9"/>
        <v>4.9236829148202856</v>
      </c>
      <c r="E42" s="76">
        <f t="shared" si="9"/>
        <v>10.3397341211226</v>
      </c>
      <c r="F42" s="76">
        <f t="shared" si="9"/>
        <v>13.047759724273758</v>
      </c>
      <c r="G42" s="76">
        <f t="shared" si="9"/>
        <v>18.266863613983258</v>
      </c>
      <c r="H42" s="76">
        <f t="shared" si="9"/>
        <v>2.58493353028065</v>
      </c>
      <c r="I42" s="76">
        <f t="shared" si="9"/>
        <v>5.9084194977843421</v>
      </c>
      <c r="J42" s="76">
        <f t="shared" si="9"/>
        <v>12.186115214180207</v>
      </c>
      <c r="K42" s="76">
        <f t="shared" si="9"/>
        <v>1.7232890201871001</v>
      </c>
      <c r="L42" s="76">
        <f t="shared" si="9"/>
        <v>12.063023141309699</v>
      </c>
      <c r="M42" s="76">
        <f t="shared" si="9"/>
        <v>11.324470704086657</v>
      </c>
      <c r="N42" s="81" t="s">
        <v>30</v>
      </c>
      <c r="S42" s="52"/>
      <c r="T42" s="52"/>
      <c r="U42" s="52"/>
      <c r="W42" s="52"/>
      <c r="X42" s="52"/>
      <c r="Y42" s="52"/>
      <c r="Z42" s="70"/>
      <c r="AA42" s="75"/>
    </row>
    <row r="43" spans="1:48" x14ac:dyDescent="0.15"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</sheetData>
  <phoneticPr fontId="0" type="noConversion"/>
  <conditionalFormatting sqref="B33:M33 B34:C34 E34:M34">
    <cfRule type="cellIs" dxfId="9" priority="13" stopIfTrue="1" operator="equal">
      <formula>2</formula>
    </cfRule>
    <cfRule type="cellIs" dxfId="8" priority="14" stopIfTrue="1" operator="equal">
      <formula>1</formula>
    </cfRule>
  </conditionalFormatting>
  <conditionalFormatting sqref="B23:M32">
    <cfRule type="cellIs" dxfId="7" priority="17" stopIfTrue="1" operator="equal">
      <formula>3</formula>
    </cfRule>
    <cfRule type="cellIs" dxfId="6" priority="18" stopIfTrue="1" operator="equal">
      <formula>2</formula>
    </cfRule>
  </conditionalFormatting>
  <conditionalFormatting sqref="O33:Y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N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U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5" priority="20" stopIfTrue="1" operator="between">
      <formula>1</formula>
      <formula>1.4</formula>
    </cfRule>
    <cfRule type="cellIs" dxfId="4" priority="21" stopIfTrue="1" operator="greaterThan">
      <formula>1.5</formula>
    </cfRule>
  </conditionalFormatting>
  <conditionalFormatting sqref="O23:R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ellIs" dxfId="3" priority="6" stopIfTrue="1" operator="equal">
      <formula>2</formula>
    </cfRule>
    <cfRule type="cellIs" dxfId="2" priority="7" stopIfTrue="1" operator="equal">
      <formula>1</formula>
    </cfRule>
  </conditionalFormatting>
  <conditionalFormatting sqref="A23:A32">
    <cfRule type="cellIs" dxfId="1" priority="4" stopIfTrue="1" operator="equal">
      <formula>2</formula>
    </cfRule>
    <cfRule type="cellIs" dxfId="0" priority="5" stopIfTrue="1" operator="equal">
      <formula>1</formula>
    </cfRule>
  </conditionalFormatting>
  <conditionalFormatting sqref="O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12" right="0.12" top="0.21" bottom="0.55000000000000004" header="0.22" footer="0.51181102300000003"/>
  <pageSetup paperSize="9" scale="85" orientation="portrait" horizontalDpi="300" verticalDpi="300" r:id="rId1"/>
  <headerFooter>
    <oddHeader>&amp;F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99" customWidth="1"/>
    <col min="24" max="24" width="6" style="99" customWidth="1"/>
    <col min="25" max="25" width="4.140625" style="99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15"/>
      <c r="D1" s="169" t="s">
        <v>31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8"/>
    </row>
    <row r="2" spans="2:30" ht="24" customHeight="1" thickBot="1" x14ac:dyDescent="0.25">
      <c r="B2" s="21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97"/>
      <c r="Z2" s="22"/>
    </row>
    <row r="3" spans="2:30" ht="161.25" customHeight="1" thickBot="1" x14ac:dyDescent="0.35">
      <c r="B3" s="23"/>
      <c r="C3" s="109"/>
      <c r="D3" s="110" t="str">
        <f>$C4</f>
        <v>Gewicht &lt; 15kg (Mechanik)</v>
      </c>
      <c r="E3" s="111" t="str">
        <f>$C5</f>
        <v>Gleichartige Teile</v>
      </c>
      <c r="F3" s="111" t="str">
        <f>C6</f>
        <v>Günstig &lt; 800€</v>
      </c>
      <c r="G3" s="111" t="str">
        <f>C7</f>
        <v>Lebensdauer &gt; 30000h</v>
      </c>
      <c r="H3" s="111" t="str">
        <f>C8</f>
        <v>Nothalt mit Fußpedal</v>
      </c>
      <c r="I3" s="111" t="str">
        <f>C9</f>
        <v>Kompakt (Kettenlänge &lt; 1000mm)</v>
      </c>
      <c r="J3" s="111" t="str">
        <f>C10</f>
        <v>Rostfreier Stahl</v>
      </c>
      <c r="K3" s="111" t="str">
        <f>C11</f>
        <v>Netzbetrieb des Motors möglich</v>
      </c>
      <c r="L3" s="111" t="str">
        <f>C12</f>
        <v>Magnetlagerung</v>
      </c>
      <c r="M3" s="111" t="str">
        <f>C13</f>
        <v>Selbstzentrierendes Band</v>
      </c>
      <c r="N3" s="111" t="str">
        <f>C14</f>
        <v>Im Freien benutzbar</v>
      </c>
      <c r="O3" s="111" t="str">
        <f>C15</f>
        <v>Regelbare Geschwindigkeit</v>
      </c>
      <c r="P3" s="111" t="str">
        <f>C16</f>
        <v>Firmenlogo gut sichtbar angebracht</v>
      </c>
      <c r="Q3" s="111" t="str">
        <f>C17</f>
        <v>Betrieb bei niedrigen Teperaturen (bis -10°C)</v>
      </c>
      <c r="R3" s="111" t="str">
        <f>C18</f>
        <v>Betrieb bei hohen Teperaturen (bis 40°C)</v>
      </c>
      <c r="S3" s="111" t="str">
        <f>C19</f>
        <v>Niedriger Stromverbrauch (&lt;4kWh)</v>
      </c>
      <c r="T3" s="111" t="str">
        <f>C20</f>
        <v>Motorleistung hoch (&gt;2kW)</v>
      </c>
      <c r="U3" s="111" t="str">
        <f>C21</f>
        <v>Fettschmierung</v>
      </c>
      <c r="V3" s="111" t="str">
        <f>C22</f>
        <v>Geräuscharm (&lt;70db)</v>
      </c>
      <c r="W3" s="112" t="str">
        <f>C23</f>
        <v>Transportmaße unter 800mmx800mmx800mm</v>
      </c>
      <c r="X3" s="124" t="s">
        <v>24</v>
      </c>
      <c r="Y3" s="127" t="s">
        <v>42</v>
      </c>
      <c r="Z3" s="132" t="s">
        <v>41</v>
      </c>
      <c r="AA3" s="132" t="s">
        <v>44</v>
      </c>
    </row>
    <row r="4" spans="2:30" ht="22.5" customHeight="1" x14ac:dyDescent="0.2">
      <c r="B4" s="82">
        <v>1</v>
      </c>
      <c r="C4" s="157" t="s">
        <v>52</v>
      </c>
      <c r="D4" s="83"/>
      <c r="E4" s="84">
        <v>1</v>
      </c>
      <c r="F4" s="84">
        <v>2</v>
      </c>
      <c r="G4" s="84">
        <v>0</v>
      </c>
      <c r="H4" s="84">
        <v>2</v>
      </c>
      <c r="I4" s="84">
        <v>0</v>
      </c>
      <c r="J4" s="84">
        <v>1</v>
      </c>
      <c r="K4" s="84">
        <v>0</v>
      </c>
      <c r="L4" s="84">
        <v>2</v>
      </c>
      <c r="M4" s="84">
        <v>0</v>
      </c>
      <c r="N4" s="84">
        <v>0</v>
      </c>
      <c r="O4" s="85">
        <v>0</v>
      </c>
      <c r="P4" s="85">
        <v>2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1</v>
      </c>
      <c r="W4" s="86">
        <v>0</v>
      </c>
      <c r="X4" s="87">
        <f t="shared" ref="X4:X23" si="0">SUM(IF(C4=0,0,SUM(D4:W4)))</f>
        <v>11</v>
      </c>
      <c r="Y4" s="128">
        <f t="shared" ref="Y4:Y23" si="1">INT(X4/X$24*10)</f>
        <v>3</v>
      </c>
      <c r="Z4" s="133">
        <f>X4/$X$24*100</f>
        <v>30.555555555555557</v>
      </c>
      <c r="AA4" s="133">
        <f>X4/$X$25*100</f>
        <v>2.8947368421052633</v>
      </c>
      <c r="AC4" s="137" t="s">
        <v>36</v>
      </c>
    </row>
    <row r="5" spans="2:30" ht="22.5" customHeight="1" x14ac:dyDescent="0.25">
      <c r="B5" s="82">
        <v>2</v>
      </c>
      <c r="C5" s="158" t="s">
        <v>53</v>
      </c>
      <c r="D5" s="120">
        <f>2-E4</f>
        <v>1</v>
      </c>
      <c r="E5" s="88"/>
      <c r="F5" s="89">
        <v>0</v>
      </c>
      <c r="G5" s="89">
        <v>0</v>
      </c>
      <c r="H5" s="89">
        <v>2</v>
      </c>
      <c r="I5" s="89">
        <v>0</v>
      </c>
      <c r="J5" s="89">
        <v>1</v>
      </c>
      <c r="K5" s="89">
        <v>0</v>
      </c>
      <c r="L5" s="89">
        <v>2</v>
      </c>
      <c r="M5" s="89">
        <v>0</v>
      </c>
      <c r="N5" s="89">
        <v>0</v>
      </c>
      <c r="O5" s="90">
        <v>0</v>
      </c>
      <c r="P5" s="90">
        <v>2</v>
      </c>
      <c r="Q5" s="90">
        <v>0</v>
      </c>
      <c r="R5" s="90">
        <v>0</v>
      </c>
      <c r="S5" s="90">
        <v>0</v>
      </c>
      <c r="T5" s="90">
        <v>0</v>
      </c>
      <c r="U5" s="90">
        <v>1</v>
      </c>
      <c r="V5" s="90">
        <v>1</v>
      </c>
      <c r="W5" s="91">
        <v>0</v>
      </c>
      <c r="X5" s="92">
        <f t="shared" si="0"/>
        <v>10</v>
      </c>
      <c r="Y5" s="129">
        <f t="shared" si="1"/>
        <v>2</v>
      </c>
      <c r="Z5" s="133">
        <f t="shared" ref="Z5:Z23" si="2">X5/$X$24*100</f>
        <v>27.777777777777779</v>
      </c>
      <c r="AA5" s="133">
        <f t="shared" ref="AA5:AA23" si="3">X5/$X$25*100</f>
        <v>2.6315789473684208</v>
      </c>
      <c r="AC5" s="136">
        <v>2</v>
      </c>
      <c r="AD5" s="135" t="s">
        <v>45</v>
      </c>
    </row>
    <row r="6" spans="2:30" ht="22.5" customHeight="1" x14ac:dyDescent="0.25">
      <c r="B6" s="82">
        <v>3</v>
      </c>
      <c r="C6" s="158" t="s">
        <v>54</v>
      </c>
      <c r="D6" s="120">
        <f>2-F4</f>
        <v>0</v>
      </c>
      <c r="E6" s="122">
        <f>2-F5</f>
        <v>2</v>
      </c>
      <c r="F6" s="88"/>
      <c r="G6" s="89">
        <v>0</v>
      </c>
      <c r="H6" s="89">
        <v>2</v>
      </c>
      <c r="I6" s="89">
        <v>0</v>
      </c>
      <c r="J6" s="89">
        <v>0</v>
      </c>
      <c r="K6" s="89">
        <v>0</v>
      </c>
      <c r="L6" s="89">
        <v>2</v>
      </c>
      <c r="M6" s="89">
        <v>0</v>
      </c>
      <c r="N6" s="89">
        <v>1</v>
      </c>
      <c r="O6" s="90">
        <v>1</v>
      </c>
      <c r="P6" s="90">
        <v>2</v>
      </c>
      <c r="Q6" s="90">
        <v>0</v>
      </c>
      <c r="R6" s="90">
        <v>0</v>
      </c>
      <c r="S6" s="90">
        <v>1</v>
      </c>
      <c r="T6" s="90">
        <v>0</v>
      </c>
      <c r="U6" s="90">
        <v>2</v>
      </c>
      <c r="V6" s="90">
        <v>2</v>
      </c>
      <c r="W6" s="91">
        <v>0</v>
      </c>
      <c r="X6" s="92">
        <f t="shared" si="0"/>
        <v>15</v>
      </c>
      <c r="Y6" s="129">
        <f t="shared" si="1"/>
        <v>4</v>
      </c>
      <c r="Z6" s="133">
        <f t="shared" si="2"/>
        <v>41.666666666666671</v>
      </c>
      <c r="AA6" s="133">
        <f t="shared" si="3"/>
        <v>3.9473684210526314</v>
      </c>
      <c r="AC6" s="136">
        <v>1</v>
      </c>
      <c r="AD6" s="135" t="s">
        <v>46</v>
      </c>
    </row>
    <row r="7" spans="2:30" ht="22.5" customHeight="1" x14ac:dyDescent="0.25">
      <c r="B7" s="82">
        <v>4</v>
      </c>
      <c r="C7" s="158" t="s">
        <v>55</v>
      </c>
      <c r="D7" s="120">
        <f>2-G4</f>
        <v>2</v>
      </c>
      <c r="E7" s="122">
        <f>2-G5</f>
        <v>2</v>
      </c>
      <c r="F7" s="122">
        <f>2-G6</f>
        <v>2</v>
      </c>
      <c r="G7" s="88"/>
      <c r="H7" s="89">
        <v>2</v>
      </c>
      <c r="I7" s="89">
        <v>0</v>
      </c>
      <c r="J7" s="89">
        <v>1</v>
      </c>
      <c r="K7" s="89">
        <v>0</v>
      </c>
      <c r="L7" s="89">
        <v>2</v>
      </c>
      <c r="M7" s="89">
        <v>1</v>
      </c>
      <c r="N7" s="89">
        <v>0</v>
      </c>
      <c r="O7" s="90">
        <v>2</v>
      </c>
      <c r="P7" s="90">
        <v>2</v>
      </c>
      <c r="Q7" s="90">
        <v>2</v>
      </c>
      <c r="R7" s="90">
        <v>2</v>
      </c>
      <c r="S7" s="90">
        <v>2</v>
      </c>
      <c r="T7" s="90">
        <v>0</v>
      </c>
      <c r="U7" s="90">
        <v>2</v>
      </c>
      <c r="V7" s="90">
        <v>2</v>
      </c>
      <c r="W7" s="91">
        <v>2</v>
      </c>
      <c r="X7" s="92">
        <f t="shared" si="0"/>
        <v>28</v>
      </c>
      <c r="Y7" s="129">
        <f t="shared" si="1"/>
        <v>7</v>
      </c>
      <c r="Z7" s="133">
        <f t="shared" si="2"/>
        <v>77.777777777777786</v>
      </c>
      <c r="AA7" s="133">
        <f t="shared" si="3"/>
        <v>7.3684210526315779</v>
      </c>
      <c r="AC7" s="136">
        <v>0</v>
      </c>
      <c r="AD7" s="135" t="s">
        <v>47</v>
      </c>
    </row>
    <row r="8" spans="2:30" ht="22.5" customHeight="1" x14ac:dyDescent="0.2">
      <c r="B8" s="82">
        <v>5</v>
      </c>
      <c r="C8" s="158" t="s">
        <v>56</v>
      </c>
      <c r="D8" s="120">
        <f>2-H4</f>
        <v>0</v>
      </c>
      <c r="E8" s="122">
        <f>2-H5</f>
        <v>0</v>
      </c>
      <c r="F8" s="122">
        <f>2-H6</f>
        <v>0</v>
      </c>
      <c r="G8" s="122">
        <f>2-H7</f>
        <v>0</v>
      </c>
      <c r="H8" s="88"/>
      <c r="I8" s="89">
        <v>2</v>
      </c>
      <c r="J8" s="89">
        <v>0</v>
      </c>
      <c r="K8" s="89">
        <v>0</v>
      </c>
      <c r="L8" s="89">
        <v>2</v>
      </c>
      <c r="M8" s="89">
        <v>0</v>
      </c>
      <c r="N8" s="89">
        <v>2</v>
      </c>
      <c r="O8" s="90">
        <v>2</v>
      </c>
      <c r="P8" s="90">
        <v>2</v>
      </c>
      <c r="Q8" s="90">
        <v>0</v>
      </c>
      <c r="R8" s="90">
        <v>0</v>
      </c>
      <c r="S8" s="90">
        <v>2</v>
      </c>
      <c r="T8" s="90">
        <v>0</v>
      </c>
      <c r="U8" s="90">
        <v>2</v>
      </c>
      <c r="V8" s="90">
        <v>2</v>
      </c>
      <c r="W8" s="91">
        <v>0</v>
      </c>
      <c r="X8" s="92">
        <f t="shared" si="0"/>
        <v>16</v>
      </c>
      <c r="Y8" s="129">
        <f t="shared" si="1"/>
        <v>4</v>
      </c>
      <c r="Z8" s="133">
        <f t="shared" si="2"/>
        <v>44.444444444444443</v>
      </c>
      <c r="AA8" s="133">
        <f t="shared" si="3"/>
        <v>4.2105263157894735</v>
      </c>
    </row>
    <row r="9" spans="2:30" ht="22.5" customHeight="1" x14ac:dyDescent="0.2">
      <c r="B9" s="82">
        <v>6</v>
      </c>
      <c r="C9" s="158" t="s">
        <v>57</v>
      </c>
      <c r="D9" s="120">
        <f>2-I4</f>
        <v>2</v>
      </c>
      <c r="E9" s="122">
        <f>2-I5</f>
        <v>2</v>
      </c>
      <c r="F9" s="122">
        <f>2-I6</f>
        <v>2</v>
      </c>
      <c r="G9" s="122">
        <f>2-I7</f>
        <v>2</v>
      </c>
      <c r="H9" s="122">
        <f>2-I8</f>
        <v>0</v>
      </c>
      <c r="I9" s="88"/>
      <c r="J9" s="89">
        <v>2</v>
      </c>
      <c r="K9" s="89">
        <v>1</v>
      </c>
      <c r="L9" s="89">
        <v>2</v>
      </c>
      <c r="M9" s="89">
        <v>0</v>
      </c>
      <c r="N9" s="89">
        <v>0</v>
      </c>
      <c r="O9" s="90">
        <v>1</v>
      </c>
      <c r="P9" s="90">
        <v>2</v>
      </c>
      <c r="Q9" s="90">
        <v>0</v>
      </c>
      <c r="R9" s="90">
        <v>0</v>
      </c>
      <c r="S9" s="90">
        <v>0</v>
      </c>
      <c r="T9" s="90">
        <v>0</v>
      </c>
      <c r="U9" s="90">
        <v>2</v>
      </c>
      <c r="V9" s="90">
        <v>2</v>
      </c>
      <c r="W9" s="91">
        <v>1</v>
      </c>
      <c r="X9" s="92">
        <f t="shared" si="0"/>
        <v>21</v>
      </c>
      <c r="Y9" s="129">
        <f t="shared" si="1"/>
        <v>5</v>
      </c>
      <c r="Z9" s="133">
        <f t="shared" si="2"/>
        <v>58.333333333333336</v>
      </c>
      <c r="AA9" s="133">
        <f t="shared" si="3"/>
        <v>5.5263157894736841</v>
      </c>
    </row>
    <row r="10" spans="2:30" ht="22.5" customHeight="1" x14ac:dyDescent="0.2">
      <c r="B10" s="24">
        <v>7</v>
      </c>
      <c r="C10" s="158" t="s">
        <v>58</v>
      </c>
      <c r="D10" s="120">
        <f>2-J4</f>
        <v>1</v>
      </c>
      <c r="E10" s="122">
        <f>2-J5</f>
        <v>1</v>
      </c>
      <c r="F10" s="122">
        <f>2-J6</f>
        <v>2</v>
      </c>
      <c r="G10" s="122">
        <f>2-J7</f>
        <v>1</v>
      </c>
      <c r="H10" s="122">
        <f>2-J8</f>
        <v>2</v>
      </c>
      <c r="I10" s="122">
        <f>2-J9</f>
        <v>0</v>
      </c>
      <c r="J10" s="88"/>
      <c r="K10" s="89">
        <v>0</v>
      </c>
      <c r="L10" s="89">
        <v>2</v>
      </c>
      <c r="M10" s="89">
        <v>2</v>
      </c>
      <c r="N10" s="89">
        <v>1</v>
      </c>
      <c r="O10" s="90">
        <v>0</v>
      </c>
      <c r="P10" s="90">
        <v>2</v>
      </c>
      <c r="Q10" s="90">
        <v>2</v>
      </c>
      <c r="R10" s="90">
        <v>0</v>
      </c>
      <c r="S10" s="90">
        <v>1</v>
      </c>
      <c r="T10" s="90">
        <v>0</v>
      </c>
      <c r="U10" s="90">
        <v>2</v>
      </c>
      <c r="V10" s="90">
        <v>0</v>
      </c>
      <c r="W10" s="91">
        <v>2</v>
      </c>
      <c r="X10" s="92">
        <f t="shared" si="0"/>
        <v>21</v>
      </c>
      <c r="Y10" s="129">
        <f t="shared" si="1"/>
        <v>5</v>
      </c>
      <c r="Z10" s="133">
        <f t="shared" si="2"/>
        <v>58.333333333333336</v>
      </c>
      <c r="AA10" s="133">
        <f t="shared" si="3"/>
        <v>5.5263157894736841</v>
      </c>
    </row>
    <row r="11" spans="2:30" ht="22.5" customHeight="1" x14ac:dyDescent="0.2">
      <c r="B11" s="24">
        <v>8</v>
      </c>
      <c r="C11" s="158" t="s">
        <v>59</v>
      </c>
      <c r="D11" s="120">
        <f>2-K4</f>
        <v>2</v>
      </c>
      <c r="E11" s="122">
        <f>2-K5</f>
        <v>2</v>
      </c>
      <c r="F11" s="122">
        <f>2-K6</f>
        <v>2</v>
      </c>
      <c r="G11" s="122">
        <f>2-K7</f>
        <v>2</v>
      </c>
      <c r="H11" s="122">
        <f>2-K8</f>
        <v>2</v>
      </c>
      <c r="I11" s="122">
        <f>2-K9</f>
        <v>1</v>
      </c>
      <c r="J11" s="122">
        <f>2-K10</f>
        <v>2</v>
      </c>
      <c r="K11" s="88"/>
      <c r="L11" s="89">
        <v>2</v>
      </c>
      <c r="M11" s="89">
        <v>2</v>
      </c>
      <c r="N11" s="89">
        <v>1</v>
      </c>
      <c r="O11" s="90">
        <v>2</v>
      </c>
      <c r="P11" s="90">
        <v>2</v>
      </c>
      <c r="Q11" s="90">
        <v>1</v>
      </c>
      <c r="R11" s="90">
        <v>0</v>
      </c>
      <c r="S11" s="90">
        <v>0</v>
      </c>
      <c r="T11" s="90">
        <v>0</v>
      </c>
      <c r="U11" s="90">
        <v>2</v>
      </c>
      <c r="V11" s="90">
        <v>0</v>
      </c>
      <c r="W11" s="91">
        <v>2</v>
      </c>
      <c r="X11" s="92">
        <f t="shared" si="0"/>
        <v>27</v>
      </c>
      <c r="Y11" s="129">
        <f t="shared" si="1"/>
        <v>7</v>
      </c>
      <c r="Z11" s="133">
        <f t="shared" si="2"/>
        <v>75</v>
      </c>
      <c r="AA11" s="133">
        <f t="shared" si="3"/>
        <v>7.1052631578947363</v>
      </c>
    </row>
    <row r="12" spans="2:30" ht="22.5" customHeight="1" x14ac:dyDescent="0.2">
      <c r="B12" s="24">
        <v>9</v>
      </c>
      <c r="C12" s="158" t="s">
        <v>60</v>
      </c>
      <c r="D12" s="120">
        <f>2-L4</f>
        <v>0</v>
      </c>
      <c r="E12" s="122">
        <f>2-L5</f>
        <v>0</v>
      </c>
      <c r="F12" s="122">
        <f>2-L6</f>
        <v>0</v>
      </c>
      <c r="G12" s="122">
        <f>2-L7</f>
        <v>0</v>
      </c>
      <c r="H12" s="122">
        <f>2-L8</f>
        <v>0</v>
      </c>
      <c r="I12" s="122">
        <f>2-L9</f>
        <v>0</v>
      </c>
      <c r="J12" s="122">
        <f>2-L10</f>
        <v>0</v>
      </c>
      <c r="K12" s="122">
        <f>2-L11</f>
        <v>0</v>
      </c>
      <c r="L12" s="88"/>
      <c r="M12" s="89">
        <v>0</v>
      </c>
      <c r="N12" s="89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1">
        <v>0</v>
      </c>
      <c r="X12" s="92">
        <f t="shared" si="0"/>
        <v>0</v>
      </c>
      <c r="Y12" s="129">
        <f t="shared" si="1"/>
        <v>0</v>
      </c>
      <c r="Z12" s="133">
        <f t="shared" si="2"/>
        <v>0</v>
      </c>
      <c r="AA12" s="133">
        <f t="shared" si="3"/>
        <v>0</v>
      </c>
    </row>
    <row r="13" spans="2:30" ht="22.5" customHeight="1" x14ac:dyDescent="0.2">
      <c r="B13" s="24">
        <v>10</v>
      </c>
      <c r="C13" s="158" t="s">
        <v>61</v>
      </c>
      <c r="D13" s="120">
        <f>2-M4</f>
        <v>2</v>
      </c>
      <c r="E13" s="122">
        <f>2-M5</f>
        <v>2</v>
      </c>
      <c r="F13" s="122">
        <f>2-M6</f>
        <v>2</v>
      </c>
      <c r="G13" s="122">
        <f>2-M7</f>
        <v>1</v>
      </c>
      <c r="H13" s="122">
        <f>2-M8</f>
        <v>2</v>
      </c>
      <c r="I13" s="122">
        <f>2-M9</f>
        <v>2</v>
      </c>
      <c r="J13" s="122">
        <f>2-M10</f>
        <v>0</v>
      </c>
      <c r="K13" s="122">
        <f>2-M11</f>
        <v>0</v>
      </c>
      <c r="L13" s="122">
        <f>2-M12</f>
        <v>2</v>
      </c>
      <c r="M13" s="88"/>
      <c r="N13" s="89">
        <v>0</v>
      </c>
      <c r="O13" s="90">
        <v>0</v>
      </c>
      <c r="P13" s="90">
        <v>2</v>
      </c>
      <c r="Q13" s="90">
        <v>0</v>
      </c>
      <c r="R13" s="90">
        <v>0</v>
      </c>
      <c r="S13" s="90">
        <v>0</v>
      </c>
      <c r="T13" s="90">
        <v>0</v>
      </c>
      <c r="U13" s="90">
        <v>2</v>
      </c>
      <c r="V13" s="90">
        <v>0</v>
      </c>
      <c r="W13" s="91">
        <v>2</v>
      </c>
      <c r="X13" s="92">
        <f t="shared" si="0"/>
        <v>19</v>
      </c>
      <c r="Y13" s="129">
        <f t="shared" si="1"/>
        <v>5</v>
      </c>
      <c r="Z13" s="133">
        <f t="shared" si="2"/>
        <v>52.777777777777779</v>
      </c>
      <c r="AA13" s="133">
        <f t="shared" si="3"/>
        <v>5</v>
      </c>
    </row>
    <row r="14" spans="2:30" ht="22.5" customHeight="1" x14ac:dyDescent="0.2">
      <c r="B14" s="24">
        <v>11</v>
      </c>
      <c r="C14" s="158" t="s">
        <v>62</v>
      </c>
      <c r="D14" s="120">
        <f>2-N4</f>
        <v>2</v>
      </c>
      <c r="E14" s="122">
        <f>2-N5</f>
        <v>2</v>
      </c>
      <c r="F14" s="122">
        <f>2-N6</f>
        <v>1</v>
      </c>
      <c r="G14" s="122">
        <f>2-N7</f>
        <v>2</v>
      </c>
      <c r="H14" s="122">
        <f>2-N8</f>
        <v>0</v>
      </c>
      <c r="I14" s="122">
        <f>2-N9</f>
        <v>2</v>
      </c>
      <c r="J14" s="122">
        <f>2-N10</f>
        <v>1</v>
      </c>
      <c r="K14" s="122">
        <f>2-N11</f>
        <v>1</v>
      </c>
      <c r="L14" s="122">
        <f>2-N12</f>
        <v>2</v>
      </c>
      <c r="M14" s="122">
        <f>2-N13</f>
        <v>2</v>
      </c>
      <c r="N14" s="88"/>
      <c r="O14" s="94">
        <v>2</v>
      </c>
      <c r="P14" s="94">
        <v>2</v>
      </c>
      <c r="Q14" s="94">
        <v>0</v>
      </c>
      <c r="R14" s="94">
        <v>0</v>
      </c>
      <c r="S14" s="94">
        <v>2</v>
      </c>
      <c r="T14" s="94">
        <v>0</v>
      </c>
      <c r="U14" s="94">
        <v>2</v>
      </c>
      <c r="V14" s="90">
        <v>1</v>
      </c>
      <c r="W14" s="91">
        <v>2</v>
      </c>
      <c r="X14" s="125">
        <f t="shared" si="0"/>
        <v>26</v>
      </c>
      <c r="Y14" s="130">
        <f t="shared" si="1"/>
        <v>7</v>
      </c>
      <c r="Z14" s="133">
        <f t="shared" si="2"/>
        <v>72.222222222222214</v>
      </c>
      <c r="AA14" s="133">
        <f t="shared" si="3"/>
        <v>6.8421052631578956</v>
      </c>
    </row>
    <row r="15" spans="2:30" ht="22.5" customHeight="1" x14ac:dyDescent="0.2">
      <c r="B15" s="24">
        <v>12</v>
      </c>
      <c r="C15" s="158" t="s">
        <v>63</v>
      </c>
      <c r="D15" s="120">
        <f>2-O$4</f>
        <v>2</v>
      </c>
      <c r="E15" s="122">
        <f>2-O5</f>
        <v>2</v>
      </c>
      <c r="F15" s="122">
        <f>2-O6</f>
        <v>1</v>
      </c>
      <c r="G15" s="122">
        <f>2-O7</f>
        <v>0</v>
      </c>
      <c r="H15" s="122">
        <f>2-O8</f>
        <v>0</v>
      </c>
      <c r="I15" s="122">
        <f>2-O9</f>
        <v>1</v>
      </c>
      <c r="J15" s="122">
        <f>2-O10</f>
        <v>2</v>
      </c>
      <c r="K15" s="122">
        <f>2-O11</f>
        <v>0</v>
      </c>
      <c r="L15" s="122">
        <f>2-O12</f>
        <v>2</v>
      </c>
      <c r="M15" s="122">
        <f>2-O13</f>
        <v>2</v>
      </c>
      <c r="N15" s="122">
        <f>2-O14</f>
        <v>0</v>
      </c>
      <c r="O15" s="88"/>
      <c r="P15" s="94">
        <v>2</v>
      </c>
      <c r="Q15" s="94">
        <v>0</v>
      </c>
      <c r="R15" s="94">
        <v>0</v>
      </c>
      <c r="S15" s="94">
        <v>2</v>
      </c>
      <c r="T15" s="94">
        <v>1</v>
      </c>
      <c r="U15" s="94">
        <v>2</v>
      </c>
      <c r="V15" s="90">
        <v>2</v>
      </c>
      <c r="W15" s="91">
        <v>2</v>
      </c>
      <c r="X15" s="125">
        <f t="shared" si="0"/>
        <v>23</v>
      </c>
      <c r="Y15" s="130">
        <f t="shared" si="1"/>
        <v>6</v>
      </c>
      <c r="Z15" s="133">
        <f t="shared" si="2"/>
        <v>63.888888888888886</v>
      </c>
      <c r="AA15" s="133">
        <f t="shared" si="3"/>
        <v>6.0526315789473681</v>
      </c>
    </row>
    <row r="16" spans="2:30" ht="22.5" customHeight="1" x14ac:dyDescent="0.2">
      <c r="B16" s="24">
        <v>13</v>
      </c>
      <c r="C16" s="158" t="s">
        <v>64</v>
      </c>
      <c r="D16" s="120">
        <f>2-P4</f>
        <v>0</v>
      </c>
      <c r="E16" s="122">
        <f>2-P5</f>
        <v>0</v>
      </c>
      <c r="F16" s="122">
        <f>2-P6</f>
        <v>0</v>
      </c>
      <c r="G16" s="122">
        <f>2-P7</f>
        <v>0</v>
      </c>
      <c r="H16" s="122">
        <f>2-P8</f>
        <v>0</v>
      </c>
      <c r="I16" s="122">
        <f>2-P9</f>
        <v>0</v>
      </c>
      <c r="J16" s="122">
        <f>2-P10</f>
        <v>0</v>
      </c>
      <c r="K16" s="122">
        <f>2-P11</f>
        <v>0</v>
      </c>
      <c r="L16" s="122">
        <f>2-P12</f>
        <v>2</v>
      </c>
      <c r="M16" s="122">
        <f>2-P13</f>
        <v>0</v>
      </c>
      <c r="N16" s="122">
        <f>2-P14</f>
        <v>0</v>
      </c>
      <c r="O16" s="122">
        <f>2-P15</f>
        <v>0</v>
      </c>
      <c r="P16" s="88"/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0">
        <v>0</v>
      </c>
      <c r="W16" s="91">
        <v>1</v>
      </c>
      <c r="X16" s="125">
        <f t="shared" si="0"/>
        <v>3</v>
      </c>
      <c r="Y16" s="130">
        <f t="shared" si="1"/>
        <v>0</v>
      </c>
      <c r="Z16" s="133">
        <f t="shared" si="2"/>
        <v>8.3333333333333321</v>
      </c>
      <c r="AA16" s="133">
        <f t="shared" si="3"/>
        <v>0.78947368421052633</v>
      </c>
    </row>
    <row r="17" spans="2:27" ht="22.5" customHeight="1" x14ac:dyDescent="0.2">
      <c r="B17" s="24">
        <v>14</v>
      </c>
      <c r="C17" s="158" t="s">
        <v>65</v>
      </c>
      <c r="D17" s="120">
        <f>2-Q4</f>
        <v>2</v>
      </c>
      <c r="E17" s="122">
        <f>2-Q5</f>
        <v>2</v>
      </c>
      <c r="F17" s="122">
        <f>2-Q6</f>
        <v>2</v>
      </c>
      <c r="G17" s="122">
        <f>2-Q7</f>
        <v>0</v>
      </c>
      <c r="H17" s="122">
        <f>2-Q8</f>
        <v>2</v>
      </c>
      <c r="I17" s="122">
        <f>2-Q9</f>
        <v>2</v>
      </c>
      <c r="J17" s="122">
        <f>2-Q10</f>
        <v>0</v>
      </c>
      <c r="K17" s="122">
        <f>2-Q11</f>
        <v>1</v>
      </c>
      <c r="L17" s="122">
        <f>2-Q12</f>
        <v>2</v>
      </c>
      <c r="M17" s="122">
        <f>2-Q13</f>
        <v>2</v>
      </c>
      <c r="N17" s="122">
        <f>2-Q14</f>
        <v>2</v>
      </c>
      <c r="O17" s="122">
        <f>2-Q15</f>
        <v>2</v>
      </c>
      <c r="P17" s="122">
        <f>2-Q16</f>
        <v>2</v>
      </c>
      <c r="Q17" s="88"/>
      <c r="R17" s="93">
        <v>0</v>
      </c>
      <c r="S17" s="93">
        <v>0</v>
      </c>
      <c r="T17" s="93">
        <v>0</v>
      </c>
      <c r="U17" s="93">
        <v>2</v>
      </c>
      <c r="V17" s="90">
        <v>0</v>
      </c>
      <c r="W17" s="91">
        <v>1</v>
      </c>
      <c r="X17" s="125">
        <f t="shared" si="0"/>
        <v>24</v>
      </c>
      <c r="Y17" s="130">
        <f t="shared" si="1"/>
        <v>6</v>
      </c>
      <c r="Z17" s="133">
        <f t="shared" si="2"/>
        <v>66.666666666666657</v>
      </c>
      <c r="AA17" s="133">
        <f t="shared" si="3"/>
        <v>6.3157894736842106</v>
      </c>
    </row>
    <row r="18" spans="2:27" ht="22.5" customHeight="1" x14ac:dyDescent="0.2">
      <c r="B18" s="24">
        <v>15</v>
      </c>
      <c r="C18" s="158" t="s">
        <v>66</v>
      </c>
      <c r="D18" s="120">
        <f>2-R4</f>
        <v>2</v>
      </c>
      <c r="E18" s="122">
        <f>2-R5</f>
        <v>2</v>
      </c>
      <c r="F18" s="122">
        <f>2-R6</f>
        <v>2</v>
      </c>
      <c r="G18" s="122">
        <f>2-R7</f>
        <v>0</v>
      </c>
      <c r="H18" s="122">
        <f>2-R8</f>
        <v>2</v>
      </c>
      <c r="I18" s="122">
        <f>2-R9</f>
        <v>2</v>
      </c>
      <c r="J18" s="122">
        <f>2-R10</f>
        <v>2</v>
      </c>
      <c r="K18" s="122">
        <f>2-R11</f>
        <v>2</v>
      </c>
      <c r="L18" s="122">
        <f>2-R12</f>
        <v>2</v>
      </c>
      <c r="M18" s="122">
        <f>2-R13</f>
        <v>2</v>
      </c>
      <c r="N18" s="122">
        <f>2-R14</f>
        <v>2</v>
      </c>
      <c r="O18" s="122">
        <f>2-R15</f>
        <v>2</v>
      </c>
      <c r="P18" s="122">
        <f>2-R16</f>
        <v>2</v>
      </c>
      <c r="Q18" s="122">
        <f>2-R17</f>
        <v>2</v>
      </c>
      <c r="R18" s="88"/>
      <c r="S18" s="93">
        <v>2</v>
      </c>
      <c r="T18" s="93">
        <v>1</v>
      </c>
      <c r="U18" s="93">
        <v>2</v>
      </c>
      <c r="V18" s="90">
        <v>2</v>
      </c>
      <c r="W18" s="91">
        <v>2</v>
      </c>
      <c r="X18" s="125">
        <f t="shared" si="0"/>
        <v>35</v>
      </c>
      <c r="Y18" s="130">
        <f t="shared" si="1"/>
        <v>9</v>
      </c>
      <c r="Z18" s="133">
        <f t="shared" si="2"/>
        <v>97.222222222222214</v>
      </c>
      <c r="AA18" s="133">
        <f t="shared" si="3"/>
        <v>9.2105263157894726</v>
      </c>
    </row>
    <row r="19" spans="2:27" ht="22.5" customHeight="1" x14ac:dyDescent="0.2">
      <c r="B19" s="24">
        <v>16</v>
      </c>
      <c r="C19" s="158" t="s">
        <v>67</v>
      </c>
      <c r="D19" s="120">
        <f>2-S4</f>
        <v>2</v>
      </c>
      <c r="E19" s="122">
        <f>2-S5</f>
        <v>2</v>
      </c>
      <c r="F19" s="122">
        <f>2-S6</f>
        <v>1</v>
      </c>
      <c r="G19" s="122">
        <f>2-S7</f>
        <v>0</v>
      </c>
      <c r="H19" s="122">
        <f>2-S8</f>
        <v>0</v>
      </c>
      <c r="I19" s="122">
        <f>2-S9</f>
        <v>2</v>
      </c>
      <c r="J19" s="122">
        <f>2-S10</f>
        <v>1</v>
      </c>
      <c r="K19" s="122">
        <f>2-S11</f>
        <v>2</v>
      </c>
      <c r="L19" s="122">
        <f>2-S12</f>
        <v>2</v>
      </c>
      <c r="M19" s="122">
        <f>2-S13</f>
        <v>2</v>
      </c>
      <c r="N19" s="122">
        <f>2-S14</f>
        <v>0</v>
      </c>
      <c r="O19" s="122">
        <f>2-S15</f>
        <v>0</v>
      </c>
      <c r="P19" s="122">
        <f>2-S16</f>
        <v>2</v>
      </c>
      <c r="Q19" s="122">
        <f>2-S17</f>
        <v>2</v>
      </c>
      <c r="R19" s="122">
        <f>2-S18</f>
        <v>0</v>
      </c>
      <c r="S19" s="88"/>
      <c r="T19" s="93">
        <v>0</v>
      </c>
      <c r="U19" s="93">
        <v>2</v>
      </c>
      <c r="V19" s="90">
        <v>1</v>
      </c>
      <c r="W19" s="91">
        <v>2</v>
      </c>
      <c r="X19" s="125">
        <f t="shared" si="0"/>
        <v>23</v>
      </c>
      <c r="Y19" s="130">
        <f t="shared" si="1"/>
        <v>6</v>
      </c>
      <c r="Z19" s="133">
        <f t="shared" si="2"/>
        <v>63.888888888888886</v>
      </c>
      <c r="AA19" s="133">
        <f t="shared" si="3"/>
        <v>6.0526315789473681</v>
      </c>
    </row>
    <row r="20" spans="2:27" ht="22.5" customHeight="1" x14ac:dyDescent="0.2">
      <c r="B20" s="24">
        <v>17</v>
      </c>
      <c r="C20" s="158" t="s">
        <v>68</v>
      </c>
      <c r="D20" s="120">
        <f>2-T4</f>
        <v>2</v>
      </c>
      <c r="E20" s="122">
        <f>2-T5</f>
        <v>2</v>
      </c>
      <c r="F20" s="122">
        <f>2-T6</f>
        <v>2</v>
      </c>
      <c r="G20" s="122">
        <f>2-T7</f>
        <v>2</v>
      </c>
      <c r="H20" s="122">
        <f>2-T8</f>
        <v>2</v>
      </c>
      <c r="I20" s="122">
        <f>2-T9</f>
        <v>2</v>
      </c>
      <c r="J20" s="122">
        <f>2-T10</f>
        <v>2</v>
      </c>
      <c r="K20" s="122">
        <f>2-T11</f>
        <v>2</v>
      </c>
      <c r="L20" s="122">
        <f>2-T12</f>
        <v>2</v>
      </c>
      <c r="M20" s="122">
        <f>2-T13</f>
        <v>2</v>
      </c>
      <c r="N20" s="122">
        <f>2-T14</f>
        <v>2</v>
      </c>
      <c r="O20" s="122">
        <f>2-T15</f>
        <v>1</v>
      </c>
      <c r="P20" s="122">
        <f>2-T16</f>
        <v>2</v>
      </c>
      <c r="Q20" s="122">
        <f>2-T17</f>
        <v>2</v>
      </c>
      <c r="R20" s="122">
        <f>2-T18</f>
        <v>1</v>
      </c>
      <c r="S20" s="122">
        <f>2-T19</f>
        <v>2</v>
      </c>
      <c r="T20" s="88"/>
      <c r="U20" s="93">
        <v>2</v>
      </c>
      <c r="V20" s="90">
        <v>2</v>
      </c>
      <c r="W20" s="91">
        <v>2</v>
      </c>
      <c r="X20" s="125">
        <f t="shared" si="0"/>
        <v>36</v>
      </c>
      <c r="Y20" s="130">
        <f t="shared" si="1"/>
        <v>10</v>
      </c>
      <c r="Z20" s="133">
        <f t="shared" si="2"/>
        <v>100</v>
      </c>
      <c r="AA20" s="133">
        <f t="shared" si="3"/>
        <v>9.4736842105263168</v>
      </c>
    </row>
    <row r="21" spans="2:27" ht="22.5" customHeight="1" x14ac:dyDescent="0.2">
      <c r="B21" s="24">
        <v>18</v>
      </c>
      <c r="C21" s="158" t="s">
        <v>69</v>
      </c>
      <c r="D21" s="120">
        <f>2-U4</f>
        <v>2</v>
      </c>
      <c r="E21" s="122">
        <f>2-U5</f>
        <v>1</v>
      </c>
      <c r="F21" s="122">
        <f>2-U6</f>
        <v>0</v>
      </c>
      <c r="G21" s="122">
        <f>2-U7</f>
        <v>0</v>
      </c>
      <c r="H21" s="122">
        <f>2-U8</f>
        <v>0</v>
      </c>
      <c r="I21" s="122">
        <f>2-U9</f>
        <v>0</v>
      </c>
      <c r="J21" s="122">
        <f>2-U10</f>
        <v>0</v>
      </c>
      <c r="K21" s="122">
        <f>2-U11</f>
        <v>0</v>
      </c>
      <c r="L21" s="122">
        <f>2-U12</f>
        <v>2</v>
      </c>
      <c r="M21" s="122">
        <f>2-U13</f>
        <v>0</v>
      </c>
      <c r="N21" s="122">
        <f>2-U14</f>
        <v>0</v>
      </c>
      <c r="O21" s="122">
        <f>2-U15</f>
        <v>0</v>
      </c>
      <c r="P21" s="122">
        <f>2-U16</f>
        <v>2</v>
      </c>
      <c r="Q21" s="122">
        <f>2-U17</f>
        <v>0</v>
      </c>
      <c r="R21" s="122">
        <f>2-U18</f>
        <v>0</v>
      </c>
      <c r="S21" s="122">
        <f>2-U19</f>
        <v>0</v>
      </c>
      <c r="T21" s="122">
        <f>2-U20</f>
        <v>0</v>
      </c>
      <c r="U21" s="88"/>
      <c r="V21" s="90">
        <v>0</v>
      </c>
      <c r="W21" s="91">
        <v>0</v>
      </c>
      <c r="X21" s="125">
        <f t="shared" si="0"/>
        <v>7</v>
      </c>
      <c r="Y21" s="130">
        <f t="shared" si="1"/>
        <v>1</v>
      </c>
      <c r="Z21" s="133">
        <f t="shared" si="2"/>
        <v>19.444444444444446</v>
      </c>
      <c r="AA21" s="133">
        <f t="shared" si="3"/>
        <v>1.8421052631578945</v>
      </c>
    </row>
    <row r="22" spans="2:27" ht="22.5" customHeight="1" x14ac:dyDescent="0.2">
      <c r="B22" s="24">
        <v>19</v>
      </c>
      <c r="C22" s="158" t="s">
        <v>70</v>
      </c>
      <c r="D22" s="120">
        <f>2-V4</f>
        <v>1</v>
      </c>
      <c r="E22" s="122">
        <f>2-V5</f>
        <v>1</v>
      </c>
      <c r="F22" s="122">
        <f>2-V6</f>
        <v>0</v>
      </c>
      <c r="G22" s="122">
        <f>2-V7</f>
        <v>0</v>
      </c>
      <c r="H22" s="122">
        <f>2-V8</f>
        <v>0</v>
      </c>
      <c r="I22" s="122">
        <f>2-V9</f>
        <v>0</v>
      </c>
      <c r="J22" s="122">
        <f>2-V10</f>
        <v>2</v>
      </c>
      <c r="K22" s="122">
        <f>2-V11</f>
        <v>2</v>
      </c>
      <c r="L22" s="122">
        <f>2-V12</f>
        <v>2</v>
      </c>
      <c r="M22" s="122">
        <f>2-V13</f>
        <v>2</v>
      </c>
      <c r="N22" s="122">
        <f>2-V14</f>
        <v>1</v>
      </c>
      <c r="O22" s="122">
        <f>2-V15</f>
        <v>0</v>
      </c>
      <c r="P22" s="122">
        <f>2-V16</f>
        <v>2</v>
      </c>
      <c r="Q22" s="122">
        <f>2-V17</f>
        <v>2</v>
      </c>
      <c r="R22" s="122">
        <f>2-V18</f>
        <v>0</v>
      </c>
      <c r="S22" s="122">
        <f>2-V19</f>
        <v>1</v>
      </c>
      <c r="T22" s="122">
        <f>2-V20</f>
        <v>0</v>
      </c>
      <c r="U22" s="122">
        <f>2-V21</f>
        <v>2</v>
      </c>
      <c r="V22" s="88"/>
      <c r="W22" s="91">
        <v>1</v>
      </c>
      <c r="X22" s="125">
        <f t="shared" si="0"/>
        <v>19</v>
      </c>
      <c r="Y22" s="130">
        <f t="shared" si="1"/>
        <v>5</v>
      </c>
      <c r="Z22" s="133">
        <f t="shared" si="2"/>
        <v>52.777777777777779</v>
      </c>
      <c r="AA22" s="133">
        <f t="shared" si="3"/>
        <v>5</v>
      </c>
    </row>
    <row r="23" spans="2:27" ht="22.5" customHeight="1" thickBot="1" x14ac:dyDescent="0.25">
      <c r="B23" s="24">
        <v>20</v>
      </c>
      <c r="C23" s="159" t="s">
        <v>71</v>
      </c>
      <c r="D23" s="121">
        <f>2-W4</f>
        <v>2</v>
      </c>
      <c r="E23" s="123">
        <f>2-W5</f>
        <v>2</v>
      </c>
      <c r="F23" s="123">
        <f>2-W6</f>
        <v>2</v>
      </c>
      <c r="G23" s="123">
        <f>2-W7</f>
        <v>0</v>
      </c>
      <c r="H23" s="123">
        <f>2-W8</f>
        <v>2</v>
      </c>
      <c r="I23" s="123">
        <f>2-W9</f>
        <v>1</v>
      </c>
      <c r="J23" s="123">
        <f>2-W10</f>
        <v>0</v>
      </c>
      <c r="K23" s="123">
        <f>2-W11</f>
        <v>0</v>
      </c>
      <c r="L23" s="123">
        <f>2-W12</f>
        <v>2</v>
      </c>
      <c r="M23" s="123">
        <f>2-W13</f>
        <v>0</v>
      </c>
      <c r="N23" s="123">
        <f>2-W14</f>
        <v>0</v>
      </c>
      <c r="O23" s="123">
        <f>2-W15</f>
        <v>0</v>
      </c>
      <c r="P23" s="123">
        <f>2-W16</f>
        <v>1</v>
      </c>
      <c r="Q23" s="123">
        <f>2-W17</f>
        <v>1</v>
      </c>
      <c r="R23" s="123">
        <f>2-W18</f>
        <v>0</v>
      </c>
      <c r="S23" s="123">
        <f>2-W19</f>
        <v>0</v>
      </c>
      <c r="T23" s="123">
        <f>2-W20</f>
        <v>0</v>
      </c>
      <c r="U23" s="123">
        <f>2-W21</f>
        <v>2</v>
      </c>
      <c r="V23" s="123">
        <f>2-W22</f>
        <v>1</v>
      </c>
      <c r="W23" s="95"/>
      <c r="X23" s="126">
        <f t="shared" si="0"/>
        <v>16</v>
      </c>
      <c r="Y23" s="131">
        <f t="shared" si="1"/>
        <v>4</v>
      </c>
      <c r="Z23" s="133">
        <f t="shared" si="2"/>
        <v>44.444444444444443</v>
      </c>
      <c r="AA23" s="133">
        <f t="shared" si="3"/>
        <v>4.2105263157894735</v>
      </c>
    </row>
    <row r="24" spans="2:27" ht="25.5" customHeight="1" x14ac:dyDescent="0.2">
      <c r="C24" s="26"/>
      <c r="D24" s="9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34" t="s">
        <v>43</v>
      </c>
      <c r="X24" s="97">
        <f>MAX(X4:X23)</f>
        <v>36</v>
      </c>
      <c r="Y24" s="98"/>
      <c r="Z24" s="27"/>
      <c r="AA24" s="97">
        <f>MAX(AA4:AA23)</f>
        <v>9.4736842105263168</v>
      </c>
    </row>
    <row r="25" spans="2:27" ht="18" x14ac:dyDescent="0.2">
      <c r="C25" s="26"/>
      <c r="D25" s="9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4" t="s">
        <v>24</v>
      </c>
      <c r="X25" s="98">
        <f>SUM(X4:X23)</f>
        <v>380</v>
      </c>
      <c r="Y25" s="98"/>
      <c r="Z25" s="27"/>
      <c r="AA25" s="97">
        <f>SUM(AA4:AA23)</f>
        <v>99.999999999999986</v>
      </c>
    </row>
    <row r="26" spans="2:27" ht="18" x14ac:dyDescent="0.2">
      <c r="C26" s="26"/>
      <c r="D26" s="9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27"/>
    </row>
    <row r="27" spans="2:27" ht="18" x14ac:dyDescent="0.2">
      <c r="C27" s="2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27"/>
    </row>
    <row r="28" spans="2:27" ht="18" x14ac:dyDescent="0.2">
      <c r="C28" s="2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27"/>
    </row>
    <row r="29" spans="2:27" ht="18" x14ac:dyDescent="0.2">
      <c r="C29" s="2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27"/>
    </row>
    <row r="30" spans="2:27" ht="18" x14ac:dyDescent="0.2">
      <c r="C30" s="2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27"/>
    </row>
    <row r="31" spans="2:27" ht="18" x14ac:dyDescent="0.2">
      <c r="C31" s="2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27"/>
    </row>
    <row r="32" spans="2:27" ht="18" x14ac:dyDescent="0.2">
      <c r="C32" s="2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27"/>
    </row>
    <row r="33" spans="3:26" ht="18" x14ac:dyDescent="0.2">
      <c r="C33" s="2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27"/>
    </row>
    <row r="34" spans="3:26" x14ac:dyDescent="0.2">
      <c r="C34" s="2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25"/>
    </row>
    <row r="35" spans="3:26" x14ac:dyDescent="0.2">
      <c r="C35" s="2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25"/>
    </row>
    <row r="36" spans="3:26" x14ac:dyDescent="0.2">
      <c r="C36" s="2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25"/>
    </row>
    <row r="37" spans="3:26" x14ac:dyDescent="0.2">
      <c r="C37" s="2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25"/>
    </row>
    <row r="38" spans="3:26" x14ac:dyDescent="0.2">
      <c r="C38" s="2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25"/>
    </row>
    <row r="39" spans="3:26" x14ac:dyDescent="0.2">
      <c r="C39" s="2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25"/>
    </row>
    <row r="40" spans="3:26" x14ac:dyDescent="0.2">
      <c r="C40" s="2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5"/>
    </row>
    <row r="41" spans="3:26" x14ac:dyDescent="0.2">
      <c r="C41" s="2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25"/>
    </row>
    <row r="42" spans="3:26" x14ac:dyDescent="0.2">
      <c r="C42" s="2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25"/>
    </row>
    <row r="43" spans="3:26" x14ac:dyDescent="0.2">
      <c r="C43" s="2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25"/>
    </row>
    <row r="44" spans="3:26" x14ac:dyDescent="0.2">
      <c r="C44" s="2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25"/>
    </row>
    <row r="45" spans="3:26" x14ac:dyDescent="0.2">
      <c r="C45" s="2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25"/>
    </row>
    <row r="46" spans="3:26" x14ac:dyDescent="0.2">
      <c r="C46" s="26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5"/>
    </row>
    <row r="47" spans="3:26" x14ac:dyDescent="0.2">
      <c r="C47" s="2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25"/>
    </row>
    <row r="48" spans="3:26" x14ac:dyDescent="0.2">
      <c r="C48" s="26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25"/>
    </row>
    <row r="49" spans="3:26" x14ac:dyDescent="0.2">
      <c r="C49" s="2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25"/>
    </row>
    <row r="50" spans="3:26" x14ac:dyDescent="0.2">
      <c r="C50" s="2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25"/>
    </row>
    <row r="51" spans="3:26" x14ac:dyDescent="0.2">
      <c r="C51" s="2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25"/>
    </row>
    <row r="52" spans="3:26" x14ac:dyDescent="0.2">
      <c r="C52" s="2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25"/>
    </row>
    <row r="53" spans="3:26" x14ac:dyDescent="0.2">
      <c r="C53" s="2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25"/>
    </row>
    <row r="54" spans="3:26" x14ac:dyDescent="0.2">
      <c r="C54" s="2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25"/>
    </row>
    <row r="55" spans="3:26" x14ac:dyDescent="0.2">
      <c r="C55" s="2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25"/>
    </row>
    <row r="56" spans="3:26" x14ac:dyDescent="0.2">
      <c r="C56" s="2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25"/>
    </row>
    <row r="57" spans="3:26" x14ac:dyDescent="0.2">
      <c r="C57" s="2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25"/>
    </row>
    <row r="58" spans="3:26" x14ac:dyDescent="0.2">
      <c r="C58" s="2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25"/>
    </row>
    <row r="59" spans="3:26" x14ac:dyDescent="0.2">
      <c r="C59" s="2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25"/>
    </row>
    <row r="60" spans="3:26" x14ac:dyDescent="0.2">
      <c r="C60" s="2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25"/>
    </row>
    <row r="61" spans="3:26" x14ac:dyDescent="0.2">
      <c r="C61" s="2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25"/>
    </row>
    <row r="62" spans="3:26" x14ac:dyDescent="0.2">
      <c r="C62" s="26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25"/>
    </row>
    <row r="63" spans="3:26" x14ac:dyDescent="0.2">
      <c r="C63" s="26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25"/>
    </row>
    <row r="64" spans="3:26" x14ac:dyDescent="0.2">
      <c r="C64" s="26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25"/>
    </row>
    <row r="65" spans="3:26" x14ac:dyDescent="0.2">
      <c r="C65" s="26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25"/>
    </row>
    <row r="66" spans="3:26" x14ac:dyDescent="0.2">
      <c r="C66" s="26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25"/>
    </row>
    <row r="67" spans="3:26" x14ac:dyDescent="0.2">
      <c r="C67" s="26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25"/>
    </row>
    <row r="68" spans="3:26" x14ac:dyDescent="0.2">
      <c r="C68" s="26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25"/>
    </row>
    <row r="69" spans="3:26" x14ac:dyDescent="0.2">
      <c r="C69" s="26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25"/>
    </row>
    <row r="70" spans="3:26" x14ac:dyDescent="0.2">
      <c r="C70" s="26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25"/>
    </row>
    <row r="71" spans="3:26" x14ac:dyDescent="0.2">
      <c r="C71" s="26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5"/>
    </row>
    <row r="72" spans="3:26" x14ac:dyDescent="0.2">
      <c r="C72" s="26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25"/>
    </row>
    <row r="73" spans="3:26" x14ac:dyDescent="0.2">
      <c r="C73" s="26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25"/>
    </row>
    <row r="74" spans="3:26" x14ac:dyDescent="0.2">
      <c r="C74" s="26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25"/>
    </row>
    <row r="75" spans="3:26" x14ac:dyDescent="0.2">
      <c r="C75" s="26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25"/>
    </row>
    <row r="76" spans="3:26" x14ac:dyDescent="0.2">
      <c r="C76" s="26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25"/>
    </row>
    <row r="77" spans="3:26" x14ac:dyDescent="0.2">
      <c r="C77" s="26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25"/>
    </row>
    <row r="78" spans="3:26" x14ac:dyDescent="0.2">
      <c r="C78" s="26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25"/>
    </row>
    <row r="79" spans="3:26" x14ac:dyDescent="0.2">
      <c r="C79" s="2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25"/>
    </row>
    <row r="80" spans="3:26" x14ac:dyDescent="0.2">
      <c r="C80" s="2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25"/>
    </row>
    <row r="81" spans="3:26" x14ac:dyDescent="0.2">
      <c r="C81" s="2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25"/>
    </row>
    <row r="82" spans="3:26" x14ac:dyDescent="0.2">
      <c r="C82" s="26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25"/>
    </row>
    <row r="83" spans="3:26" x14ac:dyDescent="0.2">
      <c r="C83" s="26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25"/>
    </row>
    <row r="84" spans="3:26" x14ac:dyDescent="0.2">
      <c r="C84" s="26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25"/>
    </row>
    <row r="85" spans="3:26" x14ac:dyDescent="0.2">
      <c r="C85" s="26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25"/>
    </row>
    <row r="86" spans="3:26" x14ac:dyDescent="0.2">
      <c r="C86" s="26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25"/>
    </row>
    <row r="87" spans="3:26" x14ac:dyDescent="0.2">
      <c r="C87" s="26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25"/>
    </row>
    <row r="88" spans="3:26" x14ac:dyDescent="0.2">
      <c r="C88" s="26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25"/>
    </row>
    <row r="89" spans="3:26" x14ac:dyDescent="0.2">
      <c r="C89" s="26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25"/>
    </row>
    <row r="90" spans="3:26" x14ac:dyDescent="0.2">
      <c r="C90" s="26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25"/>
    </row>
    <row r="91" spans="3:26" x14ac:dyDescent="0.2">
      <c r="C91" s="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25"/>
    </row>
    <row r="92" spans="3:26" x14ac:dyDescent="0.2">
      <c r="C92" s="26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25"/>
    </row>
    <row r="93" spans="3:26" x14ac:dyDescent="0.2">
      <c r="C93" s="26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25"/>
    </row>
    <row r="94" spans="3:26" x14ac:dyDescent="0.2">
      <c r="C94" s="26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25"/>
    </row>
    <row r="95" spans="3:26" x14ac:dyDescent="0.2">
      <c r="C95" s="26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25"/>
    </row>
    <row r="96" spans="3:26" x14ac:dyDescent="0.2">
      <c r="C96" s="26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25"/>
    </row>
    <row r="97" spans="3:26" x14ac:dyDescent="0.2">
      <c r="C97" s="26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25"/>
    </row>
    <row r="98" spans="3:26" x14ac:dyDescent="0.2">
      <c r="C98" s="26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25"/>
    </row>
    <row r="99" spans="3:26" x14ac:dyDescent="0.2">
      <c r="C99" s="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25"/>
    </row>
    <row r="100" spans="3:26" x14ac:dyDescent="0.2">
      <c r="C100" s="26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25"/>
    </row>
    <row r="101" spans="3:26" x14ac:dyDescent="0.2">
      <c r="C101" s="26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25"/>
    </row>
    <row r="102" spans="3:26" x14ac:dyDescent="0.2">
      <c r="C102" s="26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25"/>
    </row>
    <row r="103" spans="3:26" x14ac:dyDescent="0.2">
      <c r="C103" s="26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25"/>
    </row>
    <row r="104" spans="3:26" x14ac:dyDescent="0.2">
      <c r="C104" s="26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25"/>
    </row>
    <row r="105" spans="3:26" x14ac:dyDescent="0.2">
      <c r="C105" s="26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25"/>
    </row>
    <row r="106" spans="3:26" x14ac:dyDescent="0.2">
      <c r="C106" s="26"/>
      <c r="D106" s="98"/>
      <c r="X106" s="98"/>
      <c r="Y106" s="98"/>
      <c r="Z106" s="25"/>
    </row>
    <row r="107" spans="3:26" x14ac:dyDescent="0.2">
      <c r="C107" s="26"/>
      <c r="D107" s="98"/>
      <c r="X107" s="98"/>
      <c r="Y107" s="98"/>
      <c r="Z107" s="25"/>
    </row>
    <row r="108" spans="3:26" x14ac:dyDescent="0.2">
      <c r="C108" s="26"/>
      <c r="D108" s="98"/>
      <c r="X108" s="98"/>
      <c r="Y108" s="98"/>
      <c r="Z108" s="25"/>
    </row>
    <row r="109" spans="3:26" x14ac:dyDescent="0.2">
      <c r="C109" s="26"/>
      <c r="D109" s="98"/>
      <c r="X109" s="98"/>
      <c r="Y109" s="98"/>
      <c r="Z109" s="25"/>
    </row>
    <row r="110" spans="3:26" x14ac:dyDescent="0.2">
      <c r="C110" s="25"/>
      <c r="D110" s="98"/>
      <c r="X110" s="98"/>
      <c r="Y110" s="98"/>
      <c r="Z110" s="25"/>
    </row>
    <row r="111" spans="3:26" x14ac:dyDescent="0.2">
      <c r="C111" s="25"/>
      <c r="D111" s="98"/>
      <c r="X111" s="98"/>
      <c r="Y111" s="98"/>
      <c r="Z111" s="25"/>
    </row>
    <row r="112" spans="3:26" x14ac:dyDescent="0.2">
      <c r="C112" s="25"/>
      <c r="D112" s="98"/>
      <c r="X112" s="98"/>
      <c r="Y112" s="98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Tanja Elke Hofmann</cp:lastModifiedBy>
  <cp:lastPrinted>2003-11-20T13:51:37Z</cp:lastPrinted>
  <dcterms:created xsi:type="dcterms:W3CDTF">1997-07-11T15:52:46Z</dcterms:created>
  <dcterms:modified xsi:type="dcterms:W3CDTF">2019-11-29T14:26:37Z</dcterms:modified>
</cp:coreProperties>
</file>