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embeddings/oleObject2.bin" ContentType="application/vnd.openxmlformats-officedocument.oleObject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embeddings/oleObject3.bin" ContentType="application/vnd.openxmlformats-officedocument.oleObject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embeddings/oleObject4.bin" ContentType="application/vnd.openxmlformats-officedocument.oleObject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40"/>
  <workbookPr codeName="DieseArbeitsmappe"/>
  <mc:AlternateContent xmlns:mc="http://schemas.openxmlformats.org/markup-compatibility/2006">
    <mc:Choice Requires="x15">
      <x15ac:absPath xmlns:x15ac="http://schemas.microsoft.com/office/spreadsheetml/2010/11/ac" url="C:\Users\hofmannt.tmb18\Documents\GitHub\KE4\"/>
    </mc:Choice>
  </mc:AlternateContent>
  <xr:revisionPtr revIDLastSave="0" documentId="13_ncr:1_{F0FAC585-D250-4617-8AE3-C490163B02CD}" xr6:coauthVersionLast="36" xr6:coauthVersionMax="36" xr10:uidLastSave="{00000000-0000-0000-0000-000000000000}"/>
  <bookViews>
    <workbookView xWindow="0" yWindow="0" windowWidth="28800" windowHeight="14025" tabRatio="345" xr2:uid="{00000000-000D-0000-FFFF-FFFF00000000}"/>
  </bookViews>
  <sheets>
    <sheet name="09-pressv20" sheetId="1" r:id="rId1"/>
    <sheet name="09-pressv20 (2)" sheetId="2" r:id="rId2"/>
    <sheet name="09-pressv20 (3)" sheetId="3" r:id="rId3"/>
    <sheet name="09-pressv20 (4)" sheetId="4" r:id="rId4"/>
    <sheet name="Tabelle4" sheetId="5" r:id="rId5"/>
  </sheets>
  <calcPr calcId="191029"/>
</workbook>
</file>

<file path=xl/calcChain.xml><?xml version="1.0" encoding="utf-8"?>
<calcChain xmlns="http://schemas.openxmlformats.org/spreadsheetml/2006/main">
  <c r="D39" i="4" l="1"/>
  <c r="D39" i="3"/>
  <c r="D39" i="2"/>
  <c r="D39" i="1"/>
  <c r="D51" i="1" l="1"/>
  <c r="D47" i="4" l="1"/>
  <c r="D48" i="4" s="1"/>
  <c r="D49" i="4" s="1"/>
  <c r="D45" i="4"/>
  <c r="D61" i="4" s="1"/>
  <c r="D44" i="4"/>
  <c r="D60" i="4" s="1"/>
  <c r="D1" i="4"/>
  <c r="D47" i="3"/>
  <c r="D48" i="3" s="1"/>
  <c r="D49" i="3" s="1"/>
  <c r="D45" i="3"/>
  <c r="D61" i="3" s="1"/>
  <c r="D44" i="3"/>
  <c r="D60" i="3" s="1"/>
  <c r="D1" i="3"/>
  <c r="D47" i="2"/>
  <c r="D48" i="2" s="1"/>
  <c r="D49" i="2" s="1"/>
  <c r="D45" i="2"/>
  <c r="D61" i="2" s="1"/>
  <c r="D44" i="2"/>
  <c r="D60" i="2" s="1"/>
  <c r="D1" i="2"/>
  <c r="D47" i="1"/>
  <c r="D57" i="1" s="1"/>
  <c r="D58" i="1" s="1"/>
  <c r="D1" i="1"/>
  <c r="D44" i="1"/>
  <c r="D60" i="1" s="1"/>
  <c r="D45" i="1"/>
  <c r="D46" i="4" l="1"/>
  <c r="D57" i="4"/>
  <c r="D58" i="4" s="1"/>
  <c r="D59" i="4" s="1"/>
  <c r="D50" i="4"/>
  <c r="D51" i="4" s="1"/>
  <c r="D52" i="4" s="1"/>
  <c r="D46" i="3"/>
  <c r="D57" i="3"/>
  <c r="D58" i="3" s="1"/>
  <c r="D59" i="3"/>
  <c r="D50" i="3"/>
  <c r="D51" i="3" s="1"/>
  <c r="D52" i="3" s="1"/>
  <c r="D57" i="2"/>
  <c r="D58" i="2" s="1"/>
  <c r="D59" i="2" s="1"/>
  <c r="D46" i="2"/>
  <c r="D50" i="2"/>
  <c r="D51" i="2" s="1"/>
  <c r="D46" i="1"/>
  <c r="D59" i="1"/>
  <c r="D48" i="1"/>
  <c r="D49" i="1" s="1"/>
  <c r="D61" i="1"/>
  <c r="D52" i="2" l="1"/>
  <c r="D54" i="4"/>
  <c r="D53" i="4"/>
  <c r="D53" i="3"/>
  <c r="D54" i="3"/>
  <c r="D54" i="2"/>
  <c r="D53" i="2"/>
  <c r="D50" i="1"/>
  <c r="D52" i="1" s="1"/>
  <c r="D54" i="1" s="1"/>
  <c r="B1" i="5" l="1"/>
  <c r="D5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 </author>
  </authors>
  <commentList>
    <comment ref="A1" authorId="0" shapeId="0" xr:uid="{00000000-0006-0000-0000-000001000000}">
      <text>
        <r>
          <rPr>
            <sz val="8"/>
            <color indexed="81"/>
            <rFont val="Tahoma"/>
            <family val="2"/>
          </rPr>
          <t xml:space="preserve">Informationen zu diesem Programm:
Berechnung von zylindrischen Pressverbänden bei rein elastischer Beanspruchung.
Bei gegebener Passung wird die übertragbare Betriebskraft bestimmt.
"Passung gegeben"
Abschnitt:
9.3
Beispiele:
9.2
9.3, Teil 1 bis Teil 3 und Teil 5
          Teilstück 1 und Teilstück 2 des Kupplungsflansches müssen einzeln
           berechnet werden.          
Aufgaben:
A9.2
A9.5
A9.6, Teil 1 bis Teil 3
          Teilstück 1 und Teilstück 2 des Kupplungsflansches müssen einzeln
           berechnet werden. Zur Bestimmung der kleinsten Haftkraft und
           des übertragbaren Drehmomentes müssen die Werte
           der einzelnen Teilstücke addiert werden.
A9.9
A9.10, Teil 1
             Das zulässige übertragbare Drehmoment ist nach den Regeln der
             Mechanik getrennt zu berechnen und mit dem ermittelten Wert
             für das übertragbare Drehmoment zu vergleichen.
             Für Teil 2 muss das Arbeitsblatt 09-pressv10 herangezogen werden.
</t>
        </r>
      </text>
    </comment>
    <comment ref="B24" authorId="0" shapeId="0" xr:uid="{00000000-0006-0000-0000-000002000000}">
      <text>
        <r>
          <rPr>
            <sz val="8"/>
            <color indexed="81"/>
            <rFont val="Tahoma"/>
            <family val="2"/>
          </rPr>
          <t xml:space="preserve">siehe ME, Abschnitt 9.3
</t>
        </r>
      </text>
    </comment>
    <comment ref="B28" authorId="0" shapeId="0" xr:uid="{00000000-0006-0000-0000-000003000000}">
      <text>
        <r>
          <rPr>
            <sz val="8"/>
            <color indexed="81"/>
            <rFont val="Tahoma"/>
            <family val="2"/>
          </rPr>
          <t>siehe ME, Abschnitt 9.3:
Bei der Festlegung des Außendurchmessers des Außenteils ist zu beachten, dass der zugehörige Umfang keine Werkstoffunterbrechungen aufweisen darf.
-&gt; bei Zahnrädern
    ist der Fußkreisdurchmesser einzusetzen.
    (siehe ME, Bild 9.10b)</t>
        </r>
      </text>
    </comment>
    <comment ref="B33" authorId="0" shapeId="0" xr:uid="{00000000-0006-0000-0000-000004000000}">
      <text>
        <r>
          <rPr>
            <sz val="8"/>
            <color indexed="81"/>
            <rFont val="Tahoma"/>
            <family val="2"/>
          </rPr>
          <t xml:space="preserve">siehe DIN 7190-1:
Sofern keine experimentellen Werte vorliegen, gilt für Längs- und Querpressverbände ein Glättungsfaktor 0,4 (früher 0,8)
</t>
        </r>
      </text>
    </comment>
    <comment ref="B35" authorId="0" shapeId="0" xr:uid="{00000000-0006-0000-0000-000005000000}">
      <text>
        <r>
          <rPr>
            <sz val="8"/>
            <color indexed="81"/>
            <rFont val="Tahoma"/>
            <family val="2"/>
          </rPr>
          <t xml:space="preserve">siehe ME, Abschnitt 9.3:
Wird die Dehnung eines Außenteils oder die Einschnürung eines Innenteils durch Rippen oder Arme behindert (siehe auch ME, Bild 9.10),
so muss der E-Modul für dieses Teil entsprechend höher angesetzt werden.
-&gt; liegen keine konkreten Werte vor:
     Erhöhung des E-Moduls um ca. 30%
</t>
        </r>
      </text>
    </comment>
    <comment ref="B36" authorId="0" shapeId="0" xr:uid="{00000000-0006-0000-0000-000006000000}">
      <text>
        <r>
          <rPr>
            <sz val="8"/>
            <color indexed="81"/>
            <rFont val="Tahoma"/>
            <family val="2"/>
          </rPr>
          <t>siehe ME, Abschnitt 9.3:
Wird die Dehnung eines Außenteils oder die Einschnürung eines Innenteils durch Rippen oder Arme behindert (siehe auch ME, Bild 9.10),
so muss der E-Modul für dieses Teil entsprechend höher angesetzt werden.
-&gt; liegen keine konkreten Werte vor:
     Erhöhung des E-Moduls um ca. 30%</t>
        </r>
      </text>
    </comment>
    <comment ref="B39" authorId="0" shapeId="0" xr:uid="{00000000-0006-0000-0000-000007000000}">
      <text>
        <r>
          <rPr>
            <sz val="8"/>
            <color indexed="81"/>
            <rFont val="Tahoma"/>
            <family val="2"/>
          </rPr>
          <t>siehe ME, Abschnitt 9.3:
bei Grauguss für die Streckgrenze des Außenteils (R</t>
        </r>
        <r>
          <rPr>
            <vertAlign val="subscript"/>
            <sz val="8"/>
            <color indexed="81"/>
            <rFont val="Tahoma"/>
            <family val="2"/>
          </rPr>
          <t>eA</t>
        </r>
        <r>
          <rPr>
            <sz val="8"/>
            <color indexed="81"/>
            <rFont val="Tahoma"/>
            <family val="2"/>
          </rPr>
          <t>) den halben Wert der Zugfestigkeit (R</t>
        </r>
        <r>
          <rPr>
            <vertAlign val="subscript"/>
            <sz val="8"/>
            <color indexed="81"/>
            <rFont val="Tahoma"/>
            <family val="2"/>
          </rPr>
          <t>m</t>
        </r>
        <r>
          <rPr>
            <sz val="8"/>
            <color indexed="81"/>
            <rFont val="Tahoma"/>
            <family val="2"/>
          </rPr>
          <t xml:space="preserve">/2) einsetzen.
</t>
        </r>
      </text>
    </comment>
    <comment ref="B63" authorId="0" shapeId="0" xr:uid="{00000000-0006-0000-0000-000008000000}">
      <text>
        <r>
          <rPr>
            <sz val="8"/>
            <color indexed="81"/>
            <rFont val="Tahoma"/>
            <family val="2"/>
          </rPr>
          <t>siehe ME, Abschnitt 9.3:
Ist p</t>
        </r>
        <r>
          <rPr>
            <vertAlign val="subscript"/>
            <sz val="8"/>
            <color indexed="81"/>
            <rFont val="Tahoma"/>
            <family val="2"/>
          </rPr>
          <t>Fg</t>
        </r>
        <r>
          <rPr>
            <sz val="8"/>
            <color indexed="81"/>
            <rFont val="Tahoma"/>
            <family val="2"/>
          </rPr>
          <t xml:space="preserve"> &gt; p</t>
        </r>
        <r>
          <rPr>
            <vertAlign val="subscript"/>
            <sz val="8"/>
            <color indexed="81"/>
            <rFont val="Tahoma"/>
            <family val="2"/>
          </rPr>
          <t>zul</t>
        </r>
        <r>
          <rPr>
            <sz val="8"/>
            <color indexed="81"/>
            <rFont val="Tahoma"/>
            <family val="2"/>
          </rPr>
          <t>, müssen
- die Abmessungen und/oder
- die Werkstoffe und/oder
- die Passung neu festgelegt werden.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 </author>
  </authors>
  <commentList>
    <comment ref="A1" authorId="0" shapeId="0" xr:uid="{CF12ED9D-147A-44B3-801B-8875A808F4AA}">
      <text>
        <r>
          <rPr>
            <sz val="8"/>
            <color indexed="81"/>
            <rFont val="Tahoma"/>
            <family val="2"/>
          </rPr>
          <t xml:space="preserve">Informationen zu diesem Programm:
Berechnung von zylindrischen Pressverbänden bei rein elastischer Beanspruchung.
Bei gegebener Passung wird die übertragbare Betriebskraft bestimmt.
"Passung gegeben"
Abschnitt:
9.3
Beispiele:
9.2
9.3, Teil 1 bis Teil 3 und Teil 5
          Teilstück 1 und Teilstück 2 des Kupplungsflansches müssen einzeln
           berechnet werden.          
Aufgaben:
A9.2
A9.5
A9.6, Teil 1 bis Teil 3
          Teilstück 1 und Teilstück 2 des Kupplungsflansches müssen einzeln
           berechnet werden. Zur Bestimmung der kleinsten Haftkraft und
           des übertragbaren Drehmomentes müssen die Werte
           der einzelnen Teilstücke addiert werden.
A9.9
A9.10, Teil 1
             Das zulässige übertragbare Drehmoment ist nach den Regeln der
             Mechanik getrennt zu berechnen und mit dem ermittelten Wert
             für das übertragbare Drehmoment zu vergleichen.
             Für Teil 2 muss das Arbeitsblatt 09-pressv10 herangezogen werden.
</t>
        </r>
      </text>
    </comment>
    <comment ref="B24" authorId="0" shapeId="0" xr:uid="{1BE9C5D8-A7F9-400D-A735-346148060B3E}">
      <text>
        <r>
          <rPr>
            <sz val="8"/>
            <color indexed="81"/>
            <rFont val="Tahoma"/>
            <family val="2"/>
          </rPr>
          <t xml:space="preserve">siehe ME, Abschnitt 9.3
</t>
        </r>
      </text>
    </comment>
    <comment ref="B28" authorId="0" shapeId="0" xr:uid="{AD600DD7-343D-4862-AB92-4E21531F130D}">
      <text>
        <r>
          <rPr>
            <sz val="8"/>
            <color indexed="81"/>
            <rFont val="Tahoma"/>
            <family val="2"/>
          </rPr>
          <t>siehe ME, Abschnitt 9.3:
Bei der Festlegung des Außendurchmessers des Außenteils ist zu beachten, dass der zugehörige Umfang keine Werkstoffunterbrechungen aufweisen darf.
-&gt; bei Zahnrädern
    ist der Fußkreisdurchmesser einzusetzen.
    (siehe ME, Bild 9.10b)</t>
        </r>
      </text>
    </comment>
    <comment ref="B33" authorId="0" shapeId="0" xr:uid="{F552ABC7-B921-4D8E-A2AF-63B136454539}">
      <text>
        <r>
          <rPr>
            <sz val="8"/>
            <color indexed="81"/>
            <rFont val="Tahoma"/>
            <family val="2"/>
          </rPr>
          <t xml:space="preserve">siehe DIN 7190-1:
Sofern keine experimentellen Werte vorliegen, gilt für Längs- und Querpressverbände ein Glättungsfaktor 0,4 (früher 0,8)
</t>
        </r>
      </text>
    </comment>
    <comment ref="B35" authorId="0" shapeId="0" xr:uid="{45107A8C-F301-4CFC-BFD1-8E85003CB3D8}">
      <text>
        <r>
          <rPr>
            <sz val="8"/>
            <color indexed="81"/>
            <rFont val="Tahoma"/>
            <family val="2"/>
          </rPr>
          <t xml:space="preserve">siehe ME, Abschnitt 9.3:
Wird die Dehnung eines Außenteils oder die Einschnürung eines Innenteils durch Rippen oder Arme behindert (siehe auch ME, Bild 9.10),
so muss der E-Modul für dieses Teil entsprechend höher angesetzt werden.
-&gt; liegen keine konkreten Werte vor:
     Erhöhung des E-Moduls um ca. 30%
</t>
        </r>
      </text>
    </comment>
    <comment ref="B36" authorId="0" shapeId="0" xr:uid="{DFF62846-1D38-43AB-9131-3DA12BBD569B}">
      <text>
        <r>
          <rPr>
            <sz val="8"/>
            <color indexed="81"/>
            <rFont val="Tahoma"/>
            <family val="2"/>
          </rPr>
          <t>siehe ME, Abschnitt 9.3:
Wird die Dehnung eines Außenteils oder die Einschnürung eines Innenteils durch Rippen oder Arme behindert (siehe auch ME, Bild 9.10),
so muss der E-Modul für dieses Teil entsprechend höher angesetzt werden.
-&gt; liegen keine konkreten Werte vor:
     Erhöhung des E-Moduls um ca. 30%</t>
        </r>
      </text>
    </comment>
    <comment ref="B39" authorId="0" shapeId="0" xr:uid="{66719011-0DB8-458B-A917-631266EDB6AF}">
      <text>
        <r>
          <rPr>
            <sz val="8"/>
            <color indexed="81"/>
            <rFont val="Tahoma"/>
            <family val="2"/>
          </rPr>
          <t>siehe ME, Abschnitt 9.3:
bei Grauguss für die Streckgrenze des Außenteils (R</t>
        </r>
        <r>
          <rPr>
            <vertAlign val="subscript"/>
            <sz val="8"/>
            <color indexed="81"/>
            <rFont val="Tahoma"/>
            <family val="2"/>
          </rPr>
          <t>eA</t>
        </r>
        <r>
          <rPr>
            <sz val="8"/>
            <color indexed="81"/>
            <rFont val="Tahoma"/>
            <family val="2"/>
          </rPr>
          <t>) den halben Wert der Zugfestigkeit (R</t>
        </r>
        <r>
          <rPr>
            <vertAlign val="subscript"/>
            <sz val="8"/>
            <color indexed="81"/>
            <rFont val="Tahoma"/>
            <family val="2"/>
          </rPr>
          <t>m</t>
        </r>
        <r>
          <rPr>
            <sz val="8"/>
            <color indexed="81"/>
            <rFont val="Tahoma"/>
            <family val="2"/>
          </rPr>
          <t xml:space="preserve">/2) einsetzen.
</t>
        </r>
      </text>
    </comment>
    <comment ref="B63" authorId="0" shapeId="0" xr:uid="{A40FC72C-58D5-4055-B178-F4FE2F7DE088}">
      <text>
        <r>
          <rPr>
            <sz val="8"/>
            <color indexed="81"/>
            <rFont val="Tahoma"/>
            <family val="2"/>
          </rPr>
          <t>siehe ME, Abschnitt 9.3:
Ist p</t>
        </r>
        <r>
          <rPr>
            <vertAlign val="subscript"/>
            <sz val="8"/>
            <color indexed="81"/>
            <rFont val="Tahoma"/>
            <family val="2"/>
          </rPr>
          <t>Fg</t>
        </r>
        <r>
          <rPr>
            <sz val="8"/>
            <color indexed="81"/>
            <rFont val="Tahoma"/>
            <family val="2"/>
          </rPr>
          <t xml:space="preserve"> &gt; p</t>
        </r>
        <r>
          <rPr>
            <vertAlign val="subscript"/>
            <sz val="8"/>
            <color indexed="81"/>
            <rFont val="Tahoma"/>
            <family val="2"/>
          </rPr>
          <t>zul</t>
        </r>
        <r>
          <rPr>
            <sz val="8"/>
            <color indexed="81"/>
            <rFont val="Tahoma"/>
            <family val="2"/>
          </rPr>
          <t>, müssen
- die Abmessungen und/oder
- die Werkstoffe und/oder
- die Passung neu festgelegt werden.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 </author>
  </authors>
  <commentList>
    <comment ref="A1" authorId="0" shapeId="0" xr:uid="{3A067367-AB18-46DC-BD7B-2F073E01D7FD}">
      <text>
        <r>
          <rPr>
            <sz val="8"/>
            <color indexed="81"/>
            <rFont val="Tahoma"/>
            <family val="2"/>
          </rPr>
          <t xml:space="preserve">Informationen zu diesem Programm:
Berechnung von zylindrischen Pressverbänden bei rein elastischer Beanspruchung.
Bei gegebener Passung wird die übertragbare Betriebskraft bestimmt.
"Passung gegeben"
Abschnitt:
9.3
Beispiele:
9.2
9.3, Teil 1 bis Teil 3 und Teil 5
          Teilstück 1 und Teilstück 2 des Kupplungsflansches müssen einzeln
           berechnet werden.          
Aufgaben:
A9.2
A9.5
A9.6, Teil 1 bis Teil 3
          Teilstück 1 und Teilstück 2 des Kupplungsflansches müssen einzeln
           berechnet werden. Zur Bestimmung der kleinsten Haftkraft und
           des übertragbaren Drehmomentes müssen die Werte
           der einzelnen Teilstücke addiert werden.
A9.9
A9.10, Teil 1
             Das zulässige übertragbare Drehmoment ist nach den Regeln der
             Mechanik getrennt zu berechnen und mit dem ermittelten Wert
             für das übertragbare Drehmoment zu vergleichen.
             Für Teil 2 muss das Arbeitsblatt 09-pressv10 herangezogen werden.
</t>
        </r>
      </text>
    </comment>
    <comment ref="B24" authorId="0" shapeId="0" xr:uid="{52D0BB56-9733-4EEE-A494-26EC47B91AB4}">
      <text>
        <r>
          <rPr>
            <sz val="8"/>
            <color indexed="81"/>
            <rFont val="Tahoma"/>
            <family val="2"/>
          </rPr>
          <t xml:space="preserve">siehe ME, Abschnitt 9.3
</t>
        </r>
      </text>
    </comment>
    <comment ref="B28" authorId="0" shapeId="0" xr:uid="{B45B501C-591D-4445-AD40-0613803D3198}">
      <text>
        <r>
          <rPr>
            <sz val="8"/>
            <color indexed="81"/>
            <rFont val="Tahoma"/>
            <family val="2"/>
          </rPr>
          <t>siehe ME, Abschnitt 9.3:
Bei der Festlegung des Außendurchmessers des Außenteils ist zu beachten, dass der zugehörige Umfang keine Werkstoffunterbrechungen aufweisen darf.
-&gt; bei Zahnrädern
    ist der Fußkreisdurchmesser einzusetzen.
    (siehe ME, Bild 9.10b)</t>
        </r>
      </text>
    </comment>
    <comment ref="B33" authorId="0" shapeId="0" xr:uid="{D31CA790-43EB-4FF6-83C7-399D9AA7EA18}">
      <text>
        <r>
          <rPr>
            <sz val="8"/>
            <color indexed="81"/>
            <rFont val="Tahoma"/>
            <family val="2"/>
          </rPr>
          <t xml:space="preserve">siehe DIN 7190-1:
Sofern keine experimentellen Werte vorliegen, gilt für Längs- und Querpressverbände ein Glättungsfaktor 0,4 (früher 0,8)
</t>
        </r>
      </text>
    </comment>
    <comment ref="B35" authorId="0" shapeId="0" xr:uid="{5B3FDB8D-EEA2-4500-8F37-D9A97B963BCB}">
      <text>
        <r>
          <rPr>
            <sz val="8"/>
            <color indexed="81"/>
            <rFont val="Tahoma"/>
            <family val="2"/>
          </rPr>
          <t xml:space="preserve">siehe ME, Abschnitt 9.3:
Wird die Dehnung eines Außenteils oder die Einschnürung eines Innenteils durch Rippen oder Arme behindert (siehe auch ME, Bild 9.10),
so muss der E-Modul für dieses Teil entsprechend höher angesetzt werden.
-&gt; liegen keine konkreten Werte vor:
     Erhöhung des E-Moduls um ca. 30%
</t>
        </r>
      </text>
    </comment>
    <comment ref="B36" authorId="0" shapeId="0" xr:uid="{A961B46D-B066-4350-A508-BBE18E0427B4}">
      <text>
        <r>
          <rPr>
            <sz val="8"/>
            <color indexed="81"/>
            <rFont val="Tahoma"/>
            <family val="2"/>
          </rPr>
          <t>siehe ME, Abschnitt 9.3:
Wird die Dehnung eines Außenteils oder die Einschnürung eines Innenteils durch Rippen oder Arme behindert (siehe auch ME, Bild 9.10),
so muss der E-Modul für dieses Teil entsprechend höher angesetzt werden.
-&gt; liegen keine konkreten Werte vor:
     Erhöhung des E-Moduls um ca. 30%</t>
        </r>
      </text>
    </comment>
    <comment ref="B39" authorId="0" shapeId="0" xr:uid="{BA77007A-6006-496C-9114-B69AC7E616F0}">
      <text>
        <r>
          <rPr>
            <sz val="8"/>
            <color indexed="81"/>
            <rFont val="Tahoma"/>
            <family val="2"/>
          </rPr>
          <t>siehe ME, Abschnitt 9.3:
bei Grauguss für die Streckgrenze des Außenteils (R</t>
        </r>
        <r>
          <rPr>
            <vertAlign val="subscript"/>
            <sz val="8"/>
            <color indexed="81"/>
            <rFont val="Tahoma"/>
            <family val="2"/>
          </rPr>
          <t>eA</t>
        </r>
        <r>
          <rPr>
            <sz val="8"/>
            <color indexed="81"/>
            <rFont val="Tahoma"/>
            <family val="2"/>
          </rPr>
          <t>) den halben Wert der Zugfestigkeit (R</t>
        </r>
        <r>
          <rPr>
            <vertAlign val="subscript"/>
            <sz val="8"/>
            <color indexed="81"/>
            <rFont val="Tahoma"/>
            <family val="2"/>
          </rPr>
          <t>m</t>
        </r>
        <r>
          <rPr>
            <sz val="8"/>
            <color indexed="81"/>
            <rFont val="Tahoma"/>
            <family val="2"/>
          </rPr>
          <t xml:space="preserve">/2) einsetzen.
</t>
        </r>
      </text>
    </comment>
    <comment ref="B63" authorId="0" shapeId="0" xr:uid="{6908A717-5B73-48A8-8B2F-D66E8E356CDC}">
      <text>
        <r>
          <rPr>
            <sz val="8"/>
            <color indexed="81"/>
            <rFont val="Tahoma"/>
            <family val="2"/>
          </rPr>
          <t>siehe ME, Abschnitt 9.3:
Ist p</t>
        </r>
        <r>
          <rPr>
            <vertAlign val="subscript"/>
            <sz val="8"/>
            <color indexed="81"/>
            <rFont val="Tahoma"/>
            <family val="2"/>
          </rPr>
          <t>Fg</t>
        </r>
        <r>
          <rPr>
            <sz val="8"/>
            <color indexed="81"/>
            <rFont val="Tahoma"/>
            <family val="2"/>
          </rPr>
          <t xml:space="preserve"> &gt; p</t>
        </r>
        <r>
          <rPr>
            <vertAlign val="subscript"/>
            <sz val="8"/>
            <color indexed="81"/>
            <rFont val="Tahoma"/>
            <family val="2"/>
          </rPr>
          <t>zul</t>
        </r>
        <r>
          <rPr>
            <sz val="8"/>
            <color indexed="81"/>
            <rFont val="Tahoma"/>
            <family val="2"/>
          </rPr>
          <t>, müssen
- die Abmessungen und/oder
- die Werkstoffe und/oder
- die Passung neu festgelegt werden.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 </author>
  </authors>
  <commentList>
    <comment ref="A1" authorId="0" shapeId="0" xr:uid="{F3D84E5D-ECFF-4C91-A79F-BBC526FD5EAA}">
      <text>
        <r>
          <rPr>
            <sz val="8"/>
            <color indexed="81"/>
            <rFont val="Tahoma"/>
            <family val="2"/>
          </rPr>
          <t xml:space="preserve">Informationen zu diesem Programm:
Berechnung von zylindrischen Pressverbänden bei rein elastischer Beanspruchung.
Bei gegebener Passung wird die übertragbare Betriebskraft bestimmt.
"Passung gegeben"
Abschnitt:
9.3
Beispiele:
9.2
9.3, Teil 1 bis Teil 3 und Teil 5
          Teilstück 1 und Teilstück 2 des Kupplungsflansches müssen einzeln
           berechnet werden.          
Aufgaben:
A9.2
A9.5
A9.6, Teil 1 bis Teil 3
          Teilstück 1 und Teilstück 2 des Kupplungsflansches müssen einzeln
           berechnet werden. Zur Bestimmung der kleinsten Haftkraft und
           des übertragbaren Drehmomentes müssen die Werte
           der einzelnen Teilstücke addiert werden.
A9.9
A9.10, Teil 1
             Das zulässige übertragbare Drehmoment ist nach den Regeln der
             Mechanik getrennt zu berechnen und mit dem ermittelten Wert
             für das übertragbare Drehmoment zu vergleichen.
             Für Teil 2 muss das Arbeitsblatt 09-pressv10 herangezogen werden.
</t>
        </r>
      </text>
    </comment>
    <comment ref="B24" authorId="0" shapeId="0" xr:uid="{527CC8E6-BBCC-46F4-BB29-AC50202890CC}">
      <text>
        <r>
          <rPr>
            <sz val="8"/>
            <color indexed="81"/>
            <rFont val="Tahoma"/>
            <family val="2"/>
          </rPr>
          <t xml:space="preserve">siehe ME, Abschnitt 9.3
</t>
        </r>
      </text>
    </comment>
    <comment ref="B28" authorId="0" shapeId="0" xr:uid="{042F4B96-339B-4B33-99CC-EDBD968B680D}">
      <text>
        <r>
          <rPr>
            <sz val="8"/>
            <color indexed="81"/>
            <rFont val="Tahoma"/>
            <family val="2"/>
          </rPr>
          <t>siehe ME, Abschnitt 9.3:
Bei der Festlegung des Außendurchmessers des Außenteils ist zu beachten, dass der zugehörige Umfang keine Werkstoffunterbrechungen aufweisen darf.
-&gt; bei Zahnrädern
    ist der Fußkreisdurchmesser einzusetzen.
    (siehe ME, Bild 9.10b)</t>
        </r>
      </text>
    </comment>
    <comment ref="B33" authorId="0" shapeId="0" xr:uid="{37E6E216-B123-4D28-BEEE-85D734A23E47}">
      <text>
        <r>
          <rPr>
            <sz val="8"/>
            <color indexed="81"/>
            <rFont val="Tahoma"/>
            <family val="2"/>
          </rPr>
          <t xml:space="preserve">siehe DIN 7190-1:
Sofern keine experimentellen Werte vorliegen, gilt für Längs- und Querpressverbände ein Glättungsfaktor 0,4 (früher 0,8)
</t>
        </r>
      </text>
    </comment>
    <comment ref="B35" authorId="0" shapeId="0" xr:uid="{CEEF84DC-2D1F-4ABE-B566-328DE73EAD38}">
      <text>
        <r>
          <rPr>
            <sz val="8"/>
            <color indexed="81"/>
            <rFont val="Tahoma"/>
            <family val="2"/>
          </rPr>
          <t xml:space="preserve">siehe ME, Abschnitt 9.3:
Wird die Dehnung eines Außenteils oder die Einschnürung eines Innenteils durch Rippen oder Arme behindert (siehe auch ME, Bild 9.10),
so muss der E-Modul für dieses Teil entsprechend höher angesetzt werden.
-&gt; liegen keine konkreten Werte vor:
     Erhöhung des E-Moduls um ca. 30%
</t>
        </r>
      </text>
    </comment>
    <comment ref="B36" authorId="0" shapeId="0" xr:uid="{5BCB50C7-AA50-47F4-858C-1EC79BD73DEC}">
      <text>
        <r>
          <rPr>
            <sz val="8"/>
            <color indexed="81"/>
            <rFont val="Tahoma"/>
            <family val="2"/>
          </rPr>
          <t>siehe ME, Abschnitt 9.3:
Wird die Dehnung eines Außenteils oder die Einschnürung eines Innenteils durch Rippen oder Arme behindert (siehe auch ME, Bild 9.10),
so muss der E-Modul für dieses Teil entsprechend höher angesetzt werden.
-&gt; liegen keine konkreten Werte vor:
     Erhöhung des E-Moduls um ca. 30%</t>
        </r>
      </text>
    </comment>
    <comment ref="B39" authorId="0" shapeId="0" xr:uid="{1F16B1E5-6248-4B63-B197-05288838AA53}">
      <text>
        <r>
          <rPr>
            <sz val="8"/>
            <color indexed="81"/>
            <rFont val="Tahoma"/>
            <family val="2"/>
          </rPr>
          <t>siehe ME, Abschnitt 9.3:
bei Grauguss für die Streckgrenze des Außenteils (R</t>
        </r>
        <r>
          <rPr>
            <vertAlign val="subscript"/>
            <sz val="8"/>
            <color indexed="81"/>
            <rFont val="Tahoma"/>
            <family val="2"/>
          </rPr>
          <t>eA</t>
        </r>
        <r>
          <rPr>
            <sz val="8"/>
            <color indexed="81"/>
            <rFont val="Tahoma"/>
            <family val="2"/>
          </rPr>
          <t>) den halben Wert der Zugfestigkeit (R</t>
        </r>
        <r>
          <rPr>
            <vertAlign val="subscript"/>
            <sz val="8"/>
            <color indexed="81"/>
            <rFont val="Tahoma"/>
            <family val="2"/>
          </rPr>
          <t>m</t>
        </r>
        <r>
          <rPr>
            <sz val="8"/>
            <color indexed="81"/>
            <rFont val="Tahoma"/>
            <family val="2"/>
          </rPr>
          <t xml:space="preserve">/2) einsetzen.
</t>
        </r>
      </text>
    </comment>
    <comment ref="B63" authorId="0" shapeId="0" xr:uid="{93FC75DC-5413-4C0F-B477-A21DBE92FDBB}">
      <text>
        <r>
          <rPr>
            <sz val="8"/>
            <color indexed="81"/>
            <rFont val="Tahoma"/>
            <family val="2"/>
          </rPr>
          <t>siehe ME, Abschnitt 9.3:
Ist p</t>
        </r>
        <r>
          <rPr>
            <vertAlign val="subscript"/>
            <sz val="8"/>
            <color indexed="81"/>
            <rFont val="Tahoma"/>
            <family val="2"/>
          </rPr>
          <t>Fg</t>
        </r>
        <r>
          <rPr>
            <sz val="8"/>
            <color indexed="81"/>
            <rFont val="Tahoma"/>
            <family val="2"/>
          </rPr>
          <t xml:space="preserve"> &gt; p</t>
        </r>
        <r>
          <rPr>
            <vertAlign val="subscript"/>
            <sz val="8"/>
            <color indexed="81"/>
            <rFont val="Tahoma"/>
            <family val="2"/>
          </rPr>
          <t>zul</t>
        </r>
        <r>
          <rPr>
            <sz val="8"/>
            <color indexed="81"/>
            <rFont val="Tahoma"/>
            <family val="2"/>
          </rPr>
          <t>, müssen
- die Abmessungen und/oder
- die Werkstoffe und/oder
- die Passung neu festgelegt werden.</t>
        </r>
      </text>
    </comment>
  </commentList>
</comments>
</file>

<file path=xl/sharedStrings.xml><?xml version="1.0" encoding="utf-8"?>
<sst xmlns="http://schemas.openxmlformats.org/spreadsheetml/2006/main" count="362" uniqueCount="92">
  <si>
    <t>Datum:</t>
  </si>
  <si>
    <t>Quelle:</t>
  </si>
  <si>
    <t>Kapitel:</t>
  </si>
  <si>
    <t>Thema:</t>
  </si>
  <si>
    <t>Problem:</t>
  </si>
  <si>
    <t>Ermittlung der übertragbaren Betriebskraft</t>
  </si>
  <si>
    <t>gegeben:</t>
  </si>
  <si>
    <t>Passung:</t>
  </si>
  <si>
    <r>
      <t>U</t>
    </r>
    <r>
      <rPr>
        <vertAlign val="subscript"/>
        <sz val="10"/>
        <rFont val="Arial"/>
        <family val="2"/>
      </rPr>
      <t>k</t>
    </r>
    <r>
      <rPr>
        <sz val="10"/>
        <rFont val="Arial"/>
        <family val="2"/>
      </rPr>
      <t xml:space="preserve"> (µm)</t>
    </r>
  </si>
  <si>
    <r>
      <t>U</t>
    </r>
    <r>
      <rPr>
        <vertAlign val="subscript"/>
        <sz val="10"/>
        <rFont val="Arial"/>
        <family val="2"/>
      </rPr>
      <t>g</t>
    </r>
    <r>
      <rPr>
        <sz val="10"/>
        <rFont val="Arial"/>
        <family val="2"/>
      </rPr>
      <t xml:space="preserve"> (µm)</t>
    </r>
  </si>
  <si>
    <t>Belastungsart, Fügevorgang:</t>
  </si>
  <si>
    <r>
      <t>S</t>
    </r>
    <r>
      <rPr>
        <vertAlign val="subscript"/>
        <sz val="10"/>
        <rFont val="Arial"/>
        <family val="2"/>
      </rPr>
      <t>H</t>
    </r>
  </si>
  <si>
    <t>Sicherheit gegen plastische Verformung</t>
  </si>
  <si>
    <r>
      <t>S</t>
    </r>
    <r>
      <rPr>
        <vertAlign val="subscript"/>
        <sz val="10"/>
        <rFont val="Arial"/>
        <family val="2"/>
      </rPr>
      <t>P</t>
    </r>
    <r>
      <rPr>
        <sz val="10"/>
        <rFont val="Arial"/>
        <family val="2"/>
      </rPr>
      <t xml:space="preserve"> </t>
    </r>
  </si>
  <si>
    <t>Abmessungen:</t>
  </si>
  <si>
    <t>Fugendurchmesser</t>
  </si>
  <si>
    <r>
      <t>D</t>
    </r>
    <r>
      <rPr>
        <vertAlign val="subscript"/>
        <sz val="10"/>
        <rFont val="Arial"/>
        <family val="2"/>
      </rPr>
      <t>F</t>
    </r>
    <r>
      <rPr>
        <sz val="10"/>
        <rFont val="Arial"/>
        <family val="2"/>
      </rPr>
      <t xml:space="preserve"> (mm)</t>
    </r>
  </si>
  <si>
    <t>Fugenlänge</t>
  </si>
  <si>
    <r>
      <t>l</t>
    </r>
    <r>
      <rPr>
        <vertAlign val="subscript"/>
        <sz val="10"/>
        <rFont val="Arial"/>
        <family val="2"/>
      </rPr>
      <t>F</t>
    </r>
    <r>
      <rPr>
        <sz val="10"/>
        <rFont val="Arial"/>
        <family val="2"/>
      </rPr>
      <t xml:space="preserve"> (mm)</t>
    </r>
  </si>
  <si>
    <t>Außendurchmesser des Außenteils</t>
  </si>
  <si>
    <r>
      <t>D</t>
    </r>
    <r>
      <rPr>
        <vertAlign val="subscript"/>
        <sz val="10"/>
        <rFont val="Arial"/>
        <family val="2"/>
      </rPr>
      <t>A</t>
    </r>
    <r>
      <rPr>
        <sz val="10"/>
        <rFont val="Arial"/>
        <family val="2"/>
      </rPr>
      <t xml:space="preserve"> (mm)</t>
    </r>
  </si>
  <si>
    <t>Innendurchmesser des Innenteils</t>
  </si>
  <si>
    <r>
      <t>D</t>
    </r>
    <r>
      <rPr>
        <vertAlign val="subscript"/>
        <sz val="10"/>
        <rFont val="Arial"/>
        <family val="2"/>
      </rPr>
      <t>I</t>
    </r>
    <r>
      <rPr>
        <sz val="10"/>
        <rFont val="Arial"/>
        <family val="2"/>
      </rPr>
      <t xml:space="preserve"> (mm)</t>
    </r>
  </si>
  <si>
    <t>Rauhtiefen:</t>
  </si>
  <si>
    <t>für das Außenteil</t>
  </si>
  <si>
    <r>
      <t>R</t>
    </r>
    <r>
      <rPr>
        <vertAlign val="subscript"/>
        <sz val="10"/>
        <rFont val="Arial"/>
        <family val="2"/>
      </rPr>
      <t>zA</t>
    </r>
    <r>
      <rPr>
        <sz val="10"/>
        <rFont val="Arial"/>
        <family val="2"/>
      </rPr>
      <t xml:space="preserve"> (µm)</t>
    </r>
  </si>
  <si>
    <r>
      <t>R</t>
    </r>
    <r>
      <rPr>
        <vertAlign val="subscript"/>
        <sz val="10"/>
        <rFont val="Arial"/>
        <family val="2"/>
      </rPr>
      <t>zI</t>
    </r>
    <r>
      <rPr>
        <sz val="10"/>
        <rFont val="Arial"/>
        <family val="2"/>
      </rPr>
      <t xml:space="preserve"> (µm)</t>
    </r>
  </si>
  <si>
    <t>Werkstoffkennwerte:</t>
  </si>
  <si>
    <r>
      <t>E</t>
    </r>
    <r>
      <rPr>
        <vertAlign val="subscript"/>
        <sz val="10"/>
        <rFont val="Arial"/>
        <family val="2"/>
      </rPr>
      <t>A</t>
    </r>
    <r>
      <rPr>
        <sz val="10"/>
        <rFont val="Arial"/>
        <family val="2"/>
      </rPr>
      <t xml:space="preserve"> (N/mm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)</t>
    </r>
  </si>
  <si>
    <r>
      <t>E</t>
    </r>
    <r>
      <rPr>
        <vertAlign val="subscript"/>
        <sz val="10"/>
        <rFont val="Arial"/>
        <family val="2"/>
      </rPr>
      <t>I</t>
    </r>
    <r>
      <rPr>
        <sz val="10"/>
        <rFont val="Arial"/>
        <family val="2"/>
      </rPr>
      <t xml:space="preserve"> (N/mm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)</t>
    </r>
  </si>
  <si>
    <r>
      <t>R</t>
    </r>
    <r>
      <rPr>
        <vertAlign val="subscript"/>
        <sz val="10"/>
        <rFont val="Arial"/>
        <family val="2"/>
      </rPr>
      <t>eA</t>
    </r>
    <r>
      <rPr>
        <sz val="10"/>
        <rFont val="Arial"/>
        <family val="2"/>
      </rPr>
      <t xml:space="preserve"> (N/mm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)</t>
    </r>
  </si>
  <si>
    <r>
      <t>R</t>
    </r>
    <r>
      <rPr>
        <vertAlign val="subscript"/>
        <sz val="10"/>
        <rFont val="Arial"/>
        <family val="2"/>
      </rPr>
      <t>eI</t>
    </r>
    <r>
      <rPr>
        <sz val="10"/>
        <rFont val="Arial"/>
        <family val="2"/>
      </rPr>
      <t xml:space="preserve"> (N/mm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)</t>
    </r>
  </si>
  <si>
    <t>gesucht:</t>
  </si>
  <si>
    <r>
      <t xml:space="preserve">übertragbares Drehmoment </t>
    </r>
    <r>
      <rPr>
        <b/>
        <i/>
        <sz val="10"/>
        <rFont val="Arial"/>
        <family val="2"/>
      </rPr>
      <t>oder</t>
    </r>
    <r>
      <rPr>
        <sz val="10"/>
        <rFont val="Arial"/>
        <family val="2"/>
      </rPr>
      <t xml:space="preserve"> übertragbare Längskraft</t>
    </r>
  </si>
  <si>
    <t>Ergebnisse:</t>
  </si>
  <si>
    <t>Durchmesserverhältnisse</t>
  </si>
  <si>
    <r>
      <t>Q</t>
    </r>
    <r>
      <rPr>
        <vertAlign val="subscript"/>
        <sz val="10"/>
        <rFont val="Arial"/>
        <family val="2"/>
      </rPr>
      <t>A</t>
    </r>
  </si>
  <si>
    <r>
      <t>Q</t>
    </r>
    <r>
      <rPr>
        <vertAlign val="subscript"/>
        <sz val="10"/>
        <rFont val="Arial"/>
        <family val="2"/>
      </rPr>
      <t>I</t>
    </r>
  </si>
  <si>
    <t>Hilfsgröße</t>
  </si>
  <si>
    <t>K</t>
  </si>
  <si>
    <t>Übermaßverlust</t>
  </si>
  <si>
    <r>
      <t>U</t>
    </r>
    <r>
      <rPr>
        <vertAlign val="subscript"/>
        <sz val="10"/>
        <rFont val="Arial"/>
        <family val="2"/>
      </rPr>
      <t>V</t>
    </r>
    <r>
      <rPr>
        <sz val="10"/>
        <rFont val="Arial"/>
        <family val="2"/>
      </rPr>
      <t xml:space="preserve"> (µm)</t>
    </r>
  </si>
  <si>
    <t>kleinstes wirksames Übermaß</t>
  </si>
  <si>
    <r>
      <t>U</t>
    </r>
    <r>
      <rPr>
        <vertAlign val="subscript"/>
        <sz val="10"/>
        <rFont val="Arial"/>
        <family val="2"/>
      </rPr>
      <t>wk</t>
    </r>
    <r>
      <rPr>
        <sz val="10"/>
        <rFont val="Arial"/>
        <family val="2"/>
      </rPr>
      <t xml:space="preserve"> (µm)</t>
    </r>
  </si>
  <si>
    <t>kleinstes bezogenes wirksames Übermaß</t>
  </si>
  <si>
    <r>
      <t>Z</t>
    </r>
    <r>
      <rPr>
        <vertAlign val="subscript"/>
        <sz val="10"/>
        <rFont val="Arial"/>
        <family val="2"/>
      </rPr>
      <t>wk</t>
    </r>
    <r>
      <rPr>
        <sz val="10"/>
        <rFont val="Arial"/>
        <family val="2"/>
      </rPr>
      <t xml:space="preserve"> (10</t>
    </r>
    <r>
      <rPr>
        <vertAlign val="superscript"/>
        <sz val="10"/>
        <rFont val="Arial"/>
        <family val="2"/>
      </rPr>
      <t>-3</t>
    </r>
    <r>
      <rPr>
        <sz val="10"/>
        <rFont val="Arial"/>
        <family val="2"/>
      </rPr>
      <t>)</t>
    </r>
  </si>
  <si>
    <t>kleinste Fugenpressung</t>
  </si>
  <si>
    <r>
      <t>p</t>
    </r>
    <r>
      <rPr>
        <vertAlign val="subscript"/>
        <sz val="10"/>
        <rFont val="Arial"/>
        <family val="2"/>
      </rPr>
      <t>Fk</t>
    </r>
    <r>
      <rPr>
        <sz val="10"/>
        <rFont val="Arial"/>
        <family val="2"/>
      </rPr>
      <t xml:space="preserve"> (N/mm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)</t>
    </r>
  </si>
  <si>
    <t>kleinste Haftkraft</t>
  </si>
  <si>
    <r>
      <t>F</t>
    </r>
    <r>
      <rPr>
        <vertAlign val="subscript"/>
        <sz val="10"/>
        <rFont val="Arial"/>
        <family val="2"/>
      </rPr>
      <t>Fk</t>
    </r>
    <r>
      <rPr>
        <sz val="10"/>
        <rFont val="Arial"/>
        <family val="2"/>
      </rPr>
      <t xml:space="preserve"> (N</t>
    </r>
    <r>
      <rPr>
        <sz val="10"/>
        <rFont val="Arial"/>
        <family val="2"/>
      </rPr>
      <t>)</t>
    </r>
  </si>
  <si>
    <t>übertragbare Betriebskraft</t>
  </si>
  <si>
    <r>
      <t>F</t>
    </r>
    <r>
      <rPr>
        <vertAlign val="subscript"/>
        <sz val="10"/>
        <rFont val="Arial"/>
        <family val="2"/>
      </rPr>
      <t>zul</t>
    </r>
    <r>
      <rPr>
        <sz val="10"/>
        <rFont val="Arial"/>
        <family val="2"/>
      </rPr>
      <t xml:space="preserve"> (N)</t>
    </r>
  </si>
  <si>
    <t>übertragbares Drehmoment</t>
  </si>
  <si>
    <r>
      <t>M</t>
    </r>
    <r>
      <rPr>
        <vertAlign val="subscript"/>
        <sz val="10"/>
        <rFont val="Arial"/>
        <family val="2"/>
      </rPr>
      <t>zul</t>
    </r>
    <r>
      <rPr>
        <sz val="10"/>
        <rFont val="Arial"/>
        <family val="2"/>
      </rPr>
      <t xml:space="preserve"> (Nm)</t>
    </r>
  </si>
  <si>
    <r>
      <t>oder</t>
    </r>
    <r>
      <rPr>
        <sz val="10"/>
        <rFont val="Arial"/>
        <family val="2"/>
      </rPr>
      <t xml:space="preserve"> </t>
    </r>
    <r>
      <rPr>
        <u/>
        <sz val="10"/>
        <rFont val="Arial"/>
        <family val="2"/>
      </rPr>
      <t>übertragbare Längskraft</t>
    </r>
  </si>
  <si>
    <r>
      <t>F</t>
    </r>
    <r>
      <rPr>
        <vertAlign val="subscript"/>
        <sz val="10"/>
        <rFont val="Arial"/>
        <family val="2"/>
      </rPr>
      <t>lzul</t>
    </r>
    <r>
      <rPr>
        <sz val="10"/>
        <rFont val="Arial"/>
        <family val="2"/>
      </rPr>
      <t xml:space="preserve"> (N)</t>
    </r>
  </si>
  <si>
    <t>Kontrolle:</t>
  </si>
  <si>
    <t>Ist die Beanspruchung rein elastisch?</t>
  </si>
  <si>
    <t>größtes wirksames Übermaß</t>
  </si>
  <si>
    <r>
      <t>U</t>
    </r>
    <r>
      <rPr>
        <vertAlign val="subscript"/>
        <sz val="10"/>
        <rFont val="Arial"/>
        <family val="2"/>
      </rPr>
      <t>wg</t>
    </r>
    <r>
      <rPr>
        <sz val="10"/>
        <rFont val="Arial"/>
        <family val="2"/>
      </rPr>
      <t xml:space="preserve"> (µm)</t>
    </r>
  </si>
  <si>
    <t>größtes bezogenes wirksames Übermaß</t>
  </si>
  <si>
    <r>
      <t>Z</t>
    </r>
    <r>
      <rPr>
        <vertAlign val="subscript"/>
        <sz val="10"/>
        <rFont val="Arial"/>
        <family val="2"/>
      </rPr>
      <t xml:space="preserve">wg </t>
    </r>
    <r>
      <rPr>
        <sz val="10"/>
        <rFont val="Arial"/>
        <family val="2"/>
      </rPr>
      <t xml:space="preserve"> (10</t>
    </r>
    <r>
      <rPr>
        <vertAlign val="superscript"/>
        <sz val="10"/>
        <rFont val="Arial"/>
        <family val="2"/>
      </rPr>
      <t>-3</t>
    </r>
    <r>
      <rPr>
        <sz val="10"/>
        <rFont val="Arial"/>
        <family val="2"/>
      </rPr>
      <t>)</t>
    </r>
  </si>
  <si>
    <t>größte Fugenpressung</t>
  </si>
  <si>
    <r>
      <t>p</t>
    </r>
    <r>
      <rPr>
        <vertAlign val="subscript"/>
        <sz val="10"/>
        <rFont val="Arial"/>
        <family val="2"/>
      </rPr>
      <t>Fg</t>
    </r>
    <r>
      <rPr>
        <sz val="10"/>
        <rFont val="Arial"/>
        <family val="2"/>
      </rPr>
      <t xml:space="preserve"> (N/mm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)</t>
    </r>
  </si>
  <si>
    <t>zulässige Fugenpressung für das Außenteil</t>
  </si>
  <si>
    <r>
      <t>p</t>
    </r>
    <r>
      <rPr>
        <vertAlign val="subscript"/>
        <sz val="10"/>
        <rFont val="Arial"/>
        <family val="2"/>
      </rPr>
      <t>Azul</t>
    </r>
    <r>
      <rPr>
        <sz val="10"/>
        <rFont val="Arial"/>
        <family val="2"/>
      </rPr>
      <t xml:space="preserve"> (N/mm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)</t>
    </r>
  </si>
  <si>
    <t>zulässige Fugenpressung für das Innenteil</t>
  </si>
  <si>
    <r>
      <t>p</t>
    </r>
    <r>
      <rPr>
        <vertAlign val="subscript"/>
        <sz val="10"/>
        <rFont val="Arial"/>
        <family val="2"/>
      </rPr>
      <t>Izul</t>
    </r>
    <r>
      <rPr>
        <sz val="10"/>
        <rFont val="Arial"/>
        <family val="2"/>
      </rPr>
      <t xml:space="preserve"> (N/mm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)</t>
    </r>
  </si>
  <si>
    <t>es muß gelten:</t>
  </si>
  <si>
    <t>Elastizitätsmodul des Außenteils (Tab. 9.2)</t>
  </si>
  <si>
    <t>Elastizitätsmodul des Innenteils   (Tab. 9.2)</t>
  </si>
  <si>
    <t xml:space="preserve">Querdehnzahl des Außenteils      (Tab. 9.2) </t>
  </si>
  <si>
    <t>Querdehnzahl des Innenteils        (Tab. 9.2)</t>
  </si>
  <si>
    <t>Haftsicherheit (Tab. 9.1)</t>
  </si>
  <si>
    <t>Mindestübermaß (Tab. 9.3)</t>
  </si>
  <si>
    <t>Höchstübermaß (Tab. 9.3)</t>
  </si>
  <si>
    <t>Streckgrenze des Außenteils       (Tab. 1.5, 1.6)</t>
  </si>
  <si>
    <t>Streckgrenzen des Innenteils       (Tab. 1.5, 1.6)</t>
  </si>
  <si>
    <t>für das Innenteil</t>
  </si>
  <si>
    <t>INFO</t>
  </si>
  <si>
    <r>
      <t>p</t>
    </r>
    <r>
      <rPr>
        <vertAlign val="subscript"/>
        <sz val="10"/>
        <rFont val="Arial"/>
        <family val="2"/>
      </rPr>
      <t xml:space="preserve">Fg </t>
    </r>
    <r>
      <rPr>
        <sz val="10"/>
        <rFont val="Arial"/>
        <family val="2"/>
      </rPr>
      <t xml:space="preserve"> </t>
    </r>
    <r>
      <rPr>
        <sz val="10"/>
        <rFont val="Symbol"/>
        <family val="1"/>
        <charset val="2"/>
      </rPr>
      <t>£</t>
    </r>
    <r>
      <rPr>
        <sz val="10"/>
        <rFont val="Arial"/>
        <family val="2"/>
      </rPr>
      <t xml:space="preserve">  p</t>
    </r>
    <r>
      <rPr>
        <vertAlign val="subscript"/>
        <sz val="10"/>
        <rFont val="Arial"/>
        <family val="2"/>
      </rPr>
      <t>Izul</t>
    </r>
    <r>
      <rPr>
        <sz val="10"/>
        <rFont val="Arial"/>
        <family val="2"/>
      </rPr>
      <t xml:space="preserve">   und   p</t>
    </r>
    <r>
      <rPr>
        <vertAlign val="subscript"/>
        <sz val="10"/>
        <rFont val="Arial"/>
        <family val="2"/>
      </rPr>
      <t>Fg</t>
    </r>
    <r>
      <rPr>
        <sz val="10"/>
        <rFont val="Arial"/>
        <family val="2"/>
      </rPr>
      <t xml:space="preserve">  </t>
    </r>
    <r>
      <rPr>
        <sz val="10"/>
        <rFont val="Symbol"/>
        <family val="1"/>
        <charset val="2"/>
      </rPr>
      <t>£</t>
    </r>
    <r>
      <rPr>
        <sz val="10"/>
        <rFont val="Arial"/>
        <family val="2"/>
      </rPr>
      <t xml:space="preserve">  p</t>
    </r>
    <r>
      <rPr>
        <vertAlign val="subscript"/>
        <sz val="10"/>
        <rFont val="Arial"/>
        <family val="2"/>
      </rPr>
      <t>Azul</t>
    </r>
    <r>
      <rPr>
        <sz val="10"/>
        <rFont val="Arial"/>
        <family val="2"/>
      </rPr>
      <t xml:space="preserve"> </t>
    </r>
  </si>
  <si>
    <t>Berechnung zylindrischer Pressverbände, elastisch</t>
  </si>
  <si>
    <t>Haftbeiwert des Pressverbandes (Tab. 9.1)</t>
  </si>
  <si>
    <t>m</t>
  </si>
  <si>
    <r>
      <t>n</t>
    </r>
    <r>
      <rPr>
        <vertAlign val="subscript"/>
        <sz val="10"/>
        <rFont val="Arial"/>
        <family val="2"/>
      </rPr>
      <t>A</t>
    </r>
  </si>
  <si>
    <r>
      <t>n</t>
    </r>
    <r>
      <rPr>
        <vertAlign val="subscript"/>
        <sz val="10"/>
        <rFont val="Arial"/>
        <family val="2"/>
      </rPr>
      <t>I</t>
    </r>
  </si>
  <si>
    <t>9 - Reibschlüssige Welle-Nabe-Verbindungen</t>
  </si>
  <si>
    <t>Decker, Maschinenelemente, 20. Auflage</t>
  </si>
  <si>
    <t>Glättungsfaktor</t>
  </si>
  <si>
    <r>
      <t>g</t>
    </r>
    <r>
      <rPr>
        <vertAlign val="subscript"/>
        <sz val="10"/>
        <rFont val="Arial"/>
        <family val="2"/>
      </rPr>
      <t>F</t>
    </r>
  </si>
  <si>
    <t>Gesamthaftkraft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</si>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</sst>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3" x14ac:knownFonts="1">
    <font>
      <sz val="10"/>
      <name val="Arial"/>
    </font>
    <font>
      <i/>
      <sz val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vertAlign val="subscript"/>
      <sz val="10"/>
      <name val="Arial"/>
      <family val="2"/>
    </font>
    <font>
      <vertAlign val="superscript"/>
      <sz val="10"/>
      <name val="Arial"/>
      <family val="2"/>
    </font>
    <font>
      <u/>
      <sz val="10"/>
      <name val="Arial"/>
      <family val="2"/>
    </font>
    <font>
      <sz val="11"/>
      <name val="Symbol"/>
      <family val="1"/>
      <charset val="2"/>
    </font>
    <font>
      <sz val="8"/>
      <color indexed="81"/>
      <name val="Tahoma"/>
      <family val="2"/>
    </font>
    <font>
      <b/>
      <sz val="10"/>
      <color indexed="10"/>
      <name val="Arial"/>
      <family val="2"/>
    </font>
    <font>
      <vertAlign val="subscript"/>
      <sz val="8"/>
      <color indexed="81"/>
      <name val="Tahoma"/>
      <family val="2"/>
    </font>
    <font>
      <sz val="10"/>
      <name val="Symbol"/>
      <family val="1"/>
      <charset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18"/>
      </left>
      <right style="medium">
        <color indexed="18"/>
      </right>
      <top style="medium">
        <color indexed="18"/>
      </top>
      <bottom/>
      <diagonal/>
    </border>
    <border>
      <left style="medium">
        <color indexed="18"/>
      </left>
      <right style="medium">
        <color indexed="18"/>
      </right>
      <top/>
      <bottom style="medium">
        <color indexed="18"/>
      </bottom>
      <diagonal/>
    </border>
    <border>
      <left style="medium">
        <color indexed="18"/>
      </left>
      <right style="medium">
        <color indexed="18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3" borderId="2" xfId="0" applyFill="1" applyBorder="1" applyAlignment="1" applyProtection="1">
      <alignment vertical="center"/>
    </xf>
    <xf numFmtId="0" fontId="0" fillId="3" borderId="6" xfId="0" applyFill="1" applyBorder="1" applyAlignment="1" applyProtection="1">
      <alignment vertical="center"/>
    </xf>
    <xf numFmtId="0" fontId="0" fillId="2" borderId="0" xfId="0" applyFill="1" applyBorder="1" applyAlignment="1" applyProtection="1">
      <alignment vertical="center"/>
    </xf>
    <xf numFmtId="0" fontId="0" fillId="3" borderId="0" xfId="0" applyFill="1" applyAlignment="1" applyProtection="1">
      <alignment vertical="center"/>
    </xf>
    <xf numFmtId="0" fontId="4" fillId="3" borderId="0" xfId="0" applyFont="1" applyFill="1" applyBorder="1" applyAlignment="1" applyProtection="1">
      <alignment vertical="center"/>
    </xf>
    <xf numFmtId="0" fontId="0" fillId="3" borderId="0" xfId="0" applyFill="1" applyBorder="1" applyAlignment="1" applyProtection="1">
      <alignment vertical="center"/>
    </xf>
    <xf numFmtId="0" fontId="0" fillId="3" borderId="7" xfId="0" applyFill="1" applyBorder="1" applyAlignment="1" applyProtection="1">
      <alignment vertical="center"/>
    </xf>
    <xf numFmtId="0" fontId="0" fillId="3" borderId="1" xfId="0" applyFill="1" applyBorder="1" applyAlignment="1" applyProtection="1">
      <alignment vertical="center"/>
    </xf>
    <xf numFmtId="0" fontId="10" fillId="2" borderId="0" xfId="0" applyFont="1" applyFill="1" applyAlignment="1" applyProtection="1">
      <alignment horizontal="center" vertical="center"/>
    </xf>
    <xf numFmtId="0" fontId="0" fillId="2" borderId="0" xfId="0" applyFill="1" applyAlignment="1" applyProtection="1">
      <alignment vertical="center"/>
    </xf>
    <xf numFmtId="0" fontId="0" fillId="2" borderId="0" xfId="0" applyFill="1" applyAlignment="1" applyProtection="1">
      <alignment horizontal="right" vertical="center"/>
    </xf>
    <xf numFmtId="14" fontId="0" fillId="2" borderId="0" xfId="0" applyNumberFormat="1" applyFill="1" applyAlignment="1" applyProtection="1">
      <alignment horizontal="center" vertical="center"/>
    </xf>
    <xf numFmtId="0" fontId="0" fillId="0" borderId="0" xfId="0" applyAlignment="1">
      <alignment vertical="center"/>
    </xf>
    <xf numFmtId="0" fontId="0" fillId="2" borderId="1" xfId="0" applyFill="1" applyBorder="1" applyAlignment="1" applyProtection="1">
      <alignment vertical="center"/>
    </xf>
    <xf numFmtId="0" fontId="7" fillId="3" borderId="0" xfId="0" applyFont="1" applyFill="1" applyAlignment="1" applyProtection="1">
      <alignment vertical="center"/>
    </xf>
    <xf numFmtId="0" fontId="0" fillId="3" borderId="0" xfId="0" applyFill="1" applyAlignment="1" applyProtection="1">
      <alignment horizontal="center" vertical="center"/>
    </xf>
    <xf numFmtId="0" fontId="0" fillId="5" borderId="3" xfId="0" applyFill="1" applyBorder="1" applyAlignment="1" applyProtection="1">
      <alignment horizontal="center" vertical="center"/>
      <protection locked="0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2" borderId="0" xfId="0" applyFill="1" applyBorder="1" applyAlignment="1" applyProtection="1">
      <alignment horizontal="center" vertical="center"/>
    </xf>
    <xf numFmtId="0" fontId="8" fillId="3" borderId="0" xfId="0" applyFont="1" applyFill="1" applyAlignment="1" applyProtection="1">
      <alignment horizontal="center" vertical="center"/>
    </xf>
    <xf numFmtId="0" fontId="4" fillId="3" borderId="0" xfId="0" applyFont="1" applyFill="1" applyAlignment="1" applyProtection="1">
      <alignment horizontal="center" vertical="center"/>
    </xf>
    <xf numFmtId="0" fontId="0" fillId="3" borderId="0" xfId="0" applyFill="1" applyBorder="1" applyAlignment="1" applyProtection="1">
      <alignment horizontal="center" vertical="center"/>
    </xf>
    <xf numFmtId="0" fontId="0" fillId="5" borderId="5" xfId="0" applyFill="1" applyBorder="1" applyAlignment="1" applyProtection="1">
      <alignment horizontal="center" vertical="center"/>
      <protection locked="0"/>
    </xf>
    <xf numFmtId="0" fontId="12" fillId="3" borderId="0" xfId="0" applyFont="1" applyFill="1" applyAlignment="1" applyProtection="1">
      <alignment horizontal="center" vertical="center"/>
    </xf>
    <xf numFmtId="164" fontId="0" fillId="3" borderId="0" xfId="0" applyNumberFormat="1" applyFill="1" applyAlignment="1" applyProtection="1">
      <alignment horizontal="center" vertical="center"/>
    </xf>
    <xf numFmtId="0" fontId="0" fillId="0" borderId="2" xfId="0" applyBorder="1" applyAlignment="1" applyProtection="1">
      <alignment vertical="center"/>
    </xf>
    <xf numFmtId="2" fontId="0" fillId="3" borderId="0" xfId="0" applyNumberFormat="1" applyFill="1" applyAlignment="1" applyProtection="1">
      <alignment horizontal="center" vertical="center"/>
    </xf>
    <xf numFmtId="0" fontId="3" fillId="3" borderId="0" xfId="0" applyFont="1" applyFill="1" applyAlignment="1" applyProtection="1">
      <alignment vertical="center"/>
    </xf>
    <xf numFmtId="1" fontId="7" fillId="4" borderId="0" xfId="0" applyNumberFormat="1" applyFont="1" applyFill="1" applyAlignment="1" applyProtection="1">
      <alignment horizontal="center" vertical="center"/>
    </xf>
    <xf numFmtId="1" fontId="0" fillId="2" borderId="0" xfId="0" applyNumberFormat="1" applyFill="1" applyAlignment="1" applyProtection="1">
      <alignment horizontal="center" vertical="center"/>
    </xf>
    <xf numFmtId="2" fontId="7" fillId="4" borderId="0" xfId="0" applyNumberFormat="1" applyFont="1" applyFill="1" applyAlignment="1" applyProtection="1">
      <alignment horizontal="center" vertical="center"/>
    </xf>
    <xf numFmtId="0" fontId="2" fillId="3" borderId="0" xfId="0" applyFont="1" applyFill="1" applyAlignment="1" applyProtection="1">
      <alignment vertical="center"/>
    </xf>
    <xf numFmtId="0" fontId="1" fillId="3" borderId="2" xfId="0" applyFont="1" applyFill="1" applyBorder="1" applyAlignment="1" applyProtection="1">
      <alignment vertical="center"/>
    </xf>
    <xf numFmtId="2" fontId="0" fillId="4" borderId="0" xfId="0" applyNumberFormat="1" applyFill="1" applyAlignment="1" applyProtection="1">
      <alignment horizontal="center" vertical="center"/>
    </xf>
    <xf numFmtId="0" fontId="0" fillId="2" borderId="0" xfId="0" applyFill="1" applyAlignment="1">
      <alignment vertical="center"/>
    </xf>
    <xf numFmtId="0" fontId="3" fillId="3" borderId="0" xfId="0" applyFont="1" applyFill="1" applyAlignment="1" applyProtection="1">
      <alignment horizontal="center" vertical="center"/>
    </xf>
    <xf numFmtId="1" fontId="0" fillId="0" borderId="0" xfId="0" applyNumberFormat="1"/>
  </cellXfs>
  <cellStyles count="1">
    <cellStyle name="Standard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552450</xdr:colOff>
      <xdr:row>2</xdr:row>
      <xdr:rowOff>47625</xdr:rowOff>
    </xdr:from>
    <xdr:to>
      <xdr:col>3</xdr:col>
      <xdr:colOff>809625</xdr:colOff>
      <xdr:row>5</xdr:row>
      <xdr:rowOff>200025</xdr:rowOff>
    </xdr:to>
    <xdr:pic>
      <xdr:nvPicPr>
        <xdr:cNvPr id="1073" name="Picture 48" descr="C:\Eigene Dateien\_Peter\Decker16\Icons_Decker16\Press_02.jpg">
          <a:extLst>
            <a:ext uri="{FF2B5EF4-FFF2-40B4-BE49-F238E27FC236}">
              <a16:creationId xmlns:a16="http://schemas.microsoft.com/office/drawing/2014/main" id="{00000000-0008-0000-0000-00003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7201" r="7201"/>
        <a:stretch>
          <a:fillRect/>
        </a:stretch>
      </xdr:blipFill>
      <xdr:spPr bwMode="auto">
        <a:xfrm>
          <a:off x="4448175" y="381000"/>
          <a:ext cx="1104900" cy="895350"/>
        </a:xfrm>
        <a:prstGeom prst="rect">
          <a:avLst/>
        </a:prstGeom>
        <a:noFill/>
        <a:ln w="25400">
          <a:solidFill>
            <a:srgbClr val="008000"/>
          </a:solidFill>
          <a:miter lim="800000"/>
          <a:headEnd/>
          <a:tailEnd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104775</xdr:colOff>
          <xdr:row>6</xdr:row>
          <xdr:rowOff>104775</xdr:rowOff>
        </xdr:from>
        <xdr:to>
          <xdr:col>1</xdr:col>
          <xdr:colOff>2419350</xdr:colOff>
          <xdr:row>15</xdr:row>
          <xdr:rowOff>66675</xdr:rowOff>
        </xdr:to>
        <xdr:sp macro="" textlink="">
          <xdr:nvSpPr>
            <xdr:cNvPr id="1036" name="Bild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552450</xdr:colOff>
      <xdr:row>2</xdr:row>
      <xdr:rowOff>47625</xdr:rowOff>
    </xdr:from>
    <xdr:to>
      <xdr:col>3</xdr:col>
      <xdr:colOff>809625</xdr:colOff>
      <xdr:row>5</xdr:row>
      <xdr:rowOff>200025</xdr:rowOff>
    </xdr:to>
    <xdr:pic>
      <xdr:nvPicPr>
        <xdr:cNvPr id="2" name="Picture 48" descr="C:\Eigene Dateien\_Peter\Decker16\Icons_Decker16\Press_02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7201" r="7201"/>
        <a:stretch>
          <a:fillRect/>
        </a:stretch>
      </xdr:blipFill>
      <xdr:spPr bwMode="auto">
        <a:xfrm>
          <a:off x="4448175" y="381000"/>
          <a:ext cx="1104900" cy="895350"/>
        </a:xfrm>
        <a:prstGeom prst="rect">
          <a:avLst/>
        </a:prstGeom>
        <a:noFill/>
        <a:ln w="25400">
          <a:solidFill>
            <a:srgbClr val="008000"/>
          </a:solidFill>
          <a:miter lim="800000"/>
          <a:headEnd/>
          <a:tailEnd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104775</xdr:colOff>
          <xdr:row>6</xdr:row>
          <xdr:rowOff>104775</xdr:rowOff>
        </xdr:from>
        <xdr:to>
          <xdr:col>1</xdr:col>
          <xdr:colOff>2419350</xdr:colOff>
          <xdr:row>15</xdr:row>
          <xdr:rowOff>66675</xdr:rowOff>
        </xdr:to>
        <xdr:sp macro="" textlink="">
          <xdr:nvSpPr>
            <xdr:cNvPr id="2049" name="Bild 12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1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552450</xdr:colOff>
      <xdr:row>2</xdr:row>
      <xdr:rowOff>47625</xdr:rowOff>
    </xdr:from>
    <xdr:to>
      <xdr:col>3</xdr:col>
      <xdr:colOff>809625</xdr:colOff>
      <xdr:row>5</xdr:row>
      <xdr:rowOff>200025</xdr:rowOff>
    </xdr:to>
    <xdr:pic>
      <xdr:nvPicPr>
        <xdr:cNvPr id="2" name="Picture 48" descr="C:\Eigene Dateien\_Peter\Decker16\Icons_Decker16\Press_02.jp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7201" r="7201"/>
        <a:stretch>
          <a:fillRect/>
        </a:stretch>
      </xdr:blipFill>
      <xdr:spPr bwMode="auto">
        <a:xfrm>
          <a:off x="4448175" y="381000"/>
          <a:ext cx="1104900" cy="895350"/>
        </a:xfrm>
        <a:prstGeom prst="rect">
          <a:avLst/>
        </a:prstGeom>
        <a:noFill/>
        <a:ln w="25400">
          <a:solidFill>
            <a:srgbClr val="008000"/>
          </a:solidFill>
          <a:miter lim="800000"/>
          <a:headEnd/>
          <a:tailEnd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104775</xdr:colOff>
          <xdr:row>6</xdr:row>
          <xdr:rowOff>104775</xdr:rowOff>
        </xdr:from>
        <xdr:to>
          <xdr:col>1</xdr:col>
          <xdr:colOff>2419350</xdr:colOff>
          <xdr:row>15</xdr:row>
          <xdr:rowOff>66675</xdr:rowOff>
        </xdr:to>
        <xdr:sp macro="" textlink="">
          <xdr:nvSpPr>
            <xdr:cNvPr id="3073" name="Bild 12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2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552450</xdr:colOff>
      <xdr:row>2</xdr:row>
      <xdr:rowOff>47625</xdr:rowOff>
    </xdr:from>
    <xdr:to>
      <xdr:col>3</xdr:col>
      <xdr:colOff>809625</xdr:colOff>
      <xdr:row>5</xdr:row>
      <xdr:rowOff>200025</xdr:rowOff>
    </xdr:to>
    <xdr:pic>
      <xdr:nvPicPr>
        <xdr:cNvPr id="2" name="Picture 48" descr="C:\Eigene Dateien\_Peter\Decker16\Icons_Decker16\Press_02.jp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7201" r="7201"/>
        <a:stretch>
          <a:fillRect/>
        </a:stretch>
      </xdr:blipFill>
      <xdr:spPr bwMode="auto">
        <a:xfrm>
          <a:off x="4448175" y="381000"/>
          <a:ext cx="1104900" cy="895350"/>
        </a:xfrm>
        <a:prstGeom prst="rect">
          <a:avLst/>
        </a:prstGeom>
        <a:noFill/>
        <a:ln w="25400">
          <a:solidFill>
            <a:srgbClr val="008000"/>
          </a:solidFill>
          <a:miter lim="800000"/>
          <a:headEnd/>
          <a:tailEnd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104775</xdr:colOff>
          <xdr:row>6</xdr:row>
          <xdr:rowOff>104775</xdr:rowOff>
        </xdr:from>
        <xdr:to>
          <xdr:col>1</xdr:col>
          <xdr:colOff>2419350</xdr:colOff>
          <xdr:row>15</xdr:row>
          <xdr:rowOff>66675</xdr:rowOff>
        </xdr:to>
        <xdr:sp macro="" textlink="">
          <xdr:nvSpPr>
            <xdr:cNvPr id="4097" name="Bild 12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3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image" Target="../media/image1.emf"/><Relationship Id="rId4" Type="http://schemas.openxmlformats.org/officeDocument/2006/relationships/oleObject" Target="../embeddings/oleObject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openxmlformats.org/officeDocument/2006/relationships/comments" Target="../comments3.xml"/><Relationship Id="rId5" Type="http://schemas.openxmlformats.org/officeDocument/2006/relationships/image" Target="../media/image1.emf"/><Relationship Id="rId4" Type="http://schemas.openxmlformats.org/officeDocument/2006/relationships/oleObject" Target="../embeddings/oleObject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6" Type="http://schemas.openxmlformats.org/officeDocument/2006/relationships/comments" Target="../comments4.xml"/><Relationship Id="rId5" Type="http://schemas.openxmlformats.org/officeDocument/2006/relationships/image" Target="../media/image1.emf"/><Relationship Id="rId4" Type="http://schemas.openxmlformats.org/officeDocument/2006/relationships/oleObject" Target="../embeddings/oleObject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/>
  <dimension ref="A1:D64"/>
  <sheetViews>
    <sheetView tabSelected="1" topLeftCell="A28" zoomScaleNormal="100" workbookViewId="0">
      <selection activeCell="D51" sqref="D51"/>
    </sheetView>
  </sheetViews>
  <sheetFormatPr baseColWidth="10" defaultRowHeight="12.75" x14ac:dyDescent="0.2"/>
  <cols>
    <col min="1" max="1" width="12.7109375" style="13" customWidth="1"/>
    <col min="2" max="2" width="45.7109375" style="13" customWidth="1"/>
    <col min="3" max="4" width="12.7109375" style="13" customWidth="1"/>
    <col min="5" max="16384" width="11.42578125" style="13"/>
  </cols>
  <sheetData>
    <row r="1" spans="1:4" x14ac:dyDescent="0.2">
      <c r="A1" s="9" t="s">
        <v>79</v>
      </c>
      <c r="B1" s="10"/>
      <c r="C1" s="11" t="s">
        <v>0</v>
      </c>
      <c r="D1" s="12">
        <f ca="1">NOW()</f>
        <v>43858.525868518518</v>
      </c>
    </row>
    <row r="2" spans="1:4" ht="13.5" thickBot="1" x14ac:dyDescent="0.25">
      <c r="A2" s="14"/>
      <c r="C2" s="14"/>
      <c r="D2" s="14"/>
    </row>
    <row r="3" spans="1:4" ht="20.100000000000001" customHeight="1" x14ac:dyDescent="0.2">
      <c r="A3" s="1" t="s">
        <v>1</v>
      </c>
      <c r="B3" s="2" t="s">
        <v>87</v>
      </c>
      <c r="C3" s="3"/>
      <c r="D3" s="3"/>
    </row>
    <row r="4" spans="1:4" ht="20.100000000000001" customHeight="1" x14ac:dyDescent="0.2">
      <c r="A4" s="1" t="s">
        <v>2</v>
      </c>
      <c r="B4" s="4" t="s">
        <v>86</v>
      </c>
      <c r="C4" s="5"/>
      <c r="D4" s="6"/>
    </row>
    <row r="5" spans="1:4" ht="20.100000000000001" customHeight="1" x14ac:dyDescent="0.2">
      <c r="A5" s="1" t="s">
        <v>3</v>
      </c>
      <c r="B5" s="4" t="s">
        <v>81</v>
      </c>
      <c r="C5" s="5"/>
      <c r="D5" s="6"/>
    </row>
    <row r="6" spans="1:4" ht="20.100000000000001" customHeight="1" thickBot="1" x14ac:dyDescent="0.25">
      <c r="A6" s="7" t="s">
        <v>4</v>
      </c>
      <c r="B6" s="8" t="s">
        <v>5</v>
      </c>
      <c r="C6" s="8"/>
      <c r="D6" s="8"/>
    </row>
    <row r="7" spans="1:4" x14ac:dyDescent="0.2">
      <c r="A7" s="1"/>
      <c r="B7" s="6"/>
      <c r="C7" s="6"/>
      <c r="D7" s="6"/>
    </row>
    <row r="8" spans="1:4" x14ac:dyDescent="0.2">
      <c r="A8" s="1"/>
      <c r="B8" s="6"/>
      <c r="C8" s="6"/>
      <c r="D8" s="6"/>
    </row>
    <row r="9" spans="1:4" x14ac:dyDescent="0.2">
      <c r="A9" s="1"/>
      <c r="B9" s="6"/>
      <c r="C9" s="6"/>
      <c r="D9" s="6"/>
    </row>
    <row r="10" spans="1:4" x14ac:dyDescent="0.2">
      <c r="A10" s="1"/>
      <c r="B10" s="6"/>
      <c r="C10" s="6"/>
      <c r="D10" s="6"/>
    </row>
    <row r="11" spans="1:4" x14ac:dyDescent="0.2">
      <c r="A11" s="1"/>
      <c r="B11" s="6"/>
      <c r="C11" s="6"/>
      <c r="D11" s="6"/>
    </row>
    <row r="12" spans="1:4" x14ac:dyDescent="0.2">
      <c r="A12" s="1"/>
      <c r="B12" s="6"/>
      <c r="C12" s="6"/>
      <c r="D12" s="6"/>
    </row>
    <row r="13" spans="1:4" x14ac:dyDescent="0.2">
      <c r="A13" s="1"/>
      <c r="B13" s="6"/>
      <c r="C13" s="6"/>
      <c r="D13" s="6"/>
    </row>
    <row r="14" spans="1:4" x14ac:dyDescent="0.2">
      <c r="A14" s="1"/>
      <c r="B14" s="6"/>
      <c r="C14" s="6"/>
      <c r="D14" s="6"/>
    </row>
    <row r="15" spans="1:4" x14ac:dyDescent="0.2">
      <c r="A15" s="1"/>
      <c r="B15" s="6"/>
      <c r="C15" s="6"/>
      <c r="D15" s="6"/>
    </row>
    <row r="16" spans="1:4" x14ac:dyDescent="0.2">
      <c r="A16" s="1"/>
      <c r="B16" s="6"/>
      <c r="C16" s="6"/>
      <c r="D16" s="6"/>
    </row>
    <row r="17" spans="1:4" x14ac:dyDescent="0.2">
      <c r="A17" s="1"/>
      <c r="B17" s="6"/>
      <c r="C17" s="6"/>
      <c r="D17" s="6"/>
    </row>
    <row r="18" spans="1:4" ht="13.5" thickBot="1" x14ac:dyDescent="0.25">
      <c r="A18" s="1" t="s">
        <v>6</v>
      </c>
      <c r="B18" s="15" t="s">
        <v>7</v>
      </c>
      <c r="C18" s="4"/>
      <c r="D18" s="4"/>
    </row>
    <row r="19" spans="1:4" ht="15.75" x14ac:dyDescent="0.2">
      <c r="A19" s="1"/>
      <c r="B19" s="4" t="s">
        <v>74</v>
      </c>
      <c r="C19" s="16" t="s">
        <v>8</v>
      </c>
      <c r="D19" s="17">
        <v>339</v>
      </c>
    </row>
    <row r="20" spans="1:4" ht="16.5" thickBot="1" x14ac:dyDescent="0.25">
      <c r="A20" s="1"/>
      <c r="B20" s="4" t="s">
        <v>75</v>
      </c>
      <c r="C20" s="16" t="s">
        <v>9</v>
      </c>
      <c r="D20" s="18">
        <v>414</v>
      </c>
    </row>
    <row r="21" spans="1:4" ht="15" customHeight="1" thickBot="1" x14ac:dyDescent="0.25">
      <c r="A21" s="1"/>
      <c r="B21" s="15" t="s">
        <v>10</v>
      </c>
      <c r="C21" s="16"/>
      <c r="D21" s="19"/>
    </row>
    <row r="22" spans="1:4" ht="15.75" x14ac:dyDescent="0.2">
      <c r="A22" s="1"/>
      <c r="B22" s="10" t="s">
        <v>73</v>
      </c>
      <c r="C22" s="16" t="s">
        <v>11</v>
      </c>
      <c r="D22" s="17">
        <v>2</v>
      </c>
    </row>
    <row r="23" spans="1:4" ht="15.75" thickBot="1" x14ac:dyDescent="0.25">
      <c r="A23" s="1"/>
      <c r="B23" s="4" t="s">
        <v>82</v>
      </c>
      <c r="C23" s="20" t="s">
        <v>83</v>
      </c>
      <c r="D23" s="18">
        <v>0.18</v>
      </c>
    </row>
    <row r="24" spans="1:4" ht="15.75" x14ac:dyDescent="0.2">
      <c r="A24" s="1"/>
      <c r="B24" s="4" t="s">
        <v>12</v>
      </c>
      <c r="C24" s="21" t="s">
        <v>13</v>
      </c>
      <c r="D24" s="19">
        <v>1.2</v>
      </c>
    </row>
    <row r="25" spans="1:4" ht="15" customHeight="1" thickBot="1" x14ac:dyDescent="0.25">
      <c r="A25" s="1"/>
      <c r="B25" s="15" t="s">
        <v>14</v>
      </c>
      <c r="C25" s="16"/>
      <c r="D25" s="22"/>
    </row>
    <row r="26" spans="1:4" ht="15.75" x14ac:dyDescent="0.2">
      <c r="A26" s="1"/>
      <c r="B26" s="4" t="s">
        <v>15</v>
      </c>
      <c r="C26" s="16" t="s">
        <v>16</v>
      </c>
      <c r="D26" s="17">
        <v>217</v>
      </c>
    </row>
    <row r="27" spans="1:4" ht="15.75" x14ac:dyDescent="0.2">
      <c r="A27" s="1"/>
      <c r="B27" s="4" t="s">
        <v>17</v>
      </c>
      <c r="C27" s="16" t="s">
        <v>18</v>
      </c>
      <c r="D27" s="23">
        <v>17.5</v>
      </c>
    </row>
    <row r="28" spans="1:4" ht="15.75" x14ac:dyDescent="0.2">
      <c r="A28" s="1"/>
      <c r="B28" s="4" t="s">
        <v>19</v>
      </c>
      <c r="C28" s="16" t="s">
        <v>20</v>
      </c>
      <c r="D28" s="23">
        <v>268</v>
      </c>
    </row>
    <row r="29" spans="1:4" ht="16.5" thickBot="1" x14ac:dyDescent="0.25">
      <c r="A29" s="1"/>
      <c r="B29" s="4" t="s">
        <v>21</v>
      </c>
      <c r="C29" s="16" t="s">
        <v>22</v>
      </c>
      <c r="D29" s="18">
        <v>0</v>
      </c>
    </row>
    <row r="30" spans="1:4" ht="15" customHeight="1" thickBot="1" x14ac:dyDescent="0.25">
      <c r="A30" s="1"/>
      <c r="B30" s="15" t="s">
        <v>23</v>
      </c>
      <c r="C30" s="16"/>
      <c r="D30" s="22"/>
    </row>
    <row r="31" spans="1:4" ht="15.75" x14ac:dyDescent="0.2">
      <c r="A31" s="1"/>
      <c r="B31" s="4" t="s">
        <v>24</v>
      </c>
      <c r="C31" s="16" t="s">
        <v>25</v>
      </c>
      <c r="D31" s="17">
        <v>5</v>
      </c>
    </row>
    <row r="32" spans="1:4" ht="15.75" x14ac:dyDescent="0.2">
      <c r="A32" s="1"/>
      <c r="B32" s="4" t="s">
        <v>78</v>
      </c>
      <c r="C32" s="16" t="s">
        <v>26</v>
      </c>
      <c r="D32" s="23">
        <v>5</v>
      </c>
    </row>
    <row r="33" spans="1:4" ht="16.5" thickBot="1" x14ac:dyDescent="0.25">
      <c r="A33" s="1"/>
      <c r="B33" s="28" t="s">
        <v>88</v>
      </c>
      <c r="C33" s="36" t="s">
        <v>89</v>
      </c>
      <c r="D33" s="18">
        <v>0.4</v>
      </c>
    </row>
    <row r="34" spans="1:4" ht="15" customHeight="1" thickBot="1" x14ac:dyDescent="0.25">
      <c r="A34" s="1"/>
      <c r="B34" s="15" t="s">
        <v>27</v>
      </c>
      <c r="C34" s="16"/>
      <c r="D34" s="19"/>
    </row>
    <row r="35" spans="1:4" ht="15.75" x14ac:dyDescent="0.2">
      <c r="A35" s="1"/>
      <c r="B35" s="4" t="s">
        <v>69</v>
      </c>
      <c r="C35" s="16" t="s">
        <v>28</v>
      </c>
      <c r="D35" s="17">
        <v>210000</v>
      </c>
    </row>
    <row r="36" spans="1:4" ht="15.75" x14ac:dyDescent="0.2">
      <c r="A36" s="1"/>
      <c r="B36" s="4" t="s">
        <v>70</v>
      </c>
      <c r="C36" s="16" t="s">
        <v>29</v>
      </c>
      <c r="D36" s="23">
        <v>210000</v>
      </c>
    </row>
    <row r="37" spans="1:4" ht="15.75" x14ac:dyDescent="0.2">
      <c r="A37" s="1"/>
      <c r="B37" s="4" t="s">
        <v>71</v>
      </c>
      <c r="C37" s="24" t="s">
        <v>84</v>
      </c>
      <c r="D37" s="23">
        <v>0.3</v>
      </c>
    </row>
    <row r="38" spans="1:4" ht="15.75" x14ac:dyDescent="0.2">
      <c r="A38" s="1"/>
      <c r="B38" s="4" t="s">
        <v>72</v>
      </c>
      <c r="C38" s="24" t="s">
        <v>85</v>
      </c>
      <c r="D38" s="23">
        <v>0.3</v>
      </c>
    </row>
    <row r="39" spans="1:4" ht="15.75" x14ac:dyDescent="0.2">
      <c r="A39" s="1"/>
      <c r="B39" s="4" t="s">
        <v>76</v>
      </c>
      <c r="C39" s="16" t="s">
        <v>30</v>
      </c>
      <c r="D39" s="23">
        <f>750*0.9</f>
        <v>675</v>
      </c>
    </row>
    <row r="40" spans="1:4" ht="16.5" thickBot="1" x14ac:dyDescent="0.25">
      <c r="A40" s="1"/>
      <c r="B40" s="4" t="s">
        <v>77</v>
      </c>
      <c r="C40" s="16" t="s">
        <v>31</v>
      </c>
      <c r="D40" s="18">
        <v>400</v>
      </c>
    </row>
    <row r="41" spans="1:4" x14ac:dyDescent="0.2">
      <c r="A41" s="1"/>
      <c r="B41" s="4"/>
      <c r="C41" s="16"/>
      <c r="D41" s="22"/>
    </row>
    <row r="42" spans="1:4" x14ac:dyDescent="0.2">
      <c r="A42" s="1" t="s">
        <v>32</v>
      </c>
      <c r="B42" s="4" t="s">
        <v>33</v>
      </c>
      <c r="C42" s="4"/>
      <c r="D42" s="4"/>
    </row>
    <row r="43" spans="1:4" x14ac:dyDescent="0.2">
      <c r="A43" s="1"/>
      <c r="B43" s="4"/>
      <c r="C43" s="4"/>
      <c r="D43" s="4"/>
    </row>
    <row r="44" spans="1:4" ht="15.75" x14ac:dyDescent="0.2">
      <c r="A44" s="1" t="s">
        <v>34</v>
      </c>
      <c r="B44" s="4" t="s">
        <v>35</v>
      </c>
      <c r="C44" s="16" t="s">
        <v>36</v>
      </c>
      <c r="D44" s="25">
        <f>D26/D28</f>
        <v>0.80970149253731338</v>
      </c>
    </row>
    <row r="45" spans="1:4" ht="15.75" x14ac:dyDescent="0.2">
      <c r="A45" s="1"/>
      <c r="B45" s="4"/>
      <c r="C45" s="16" t="s">
        <v>37</v>
      </c>
      <c r="D45" s="25">
        <f>D29/D26</f>
        <v>0</v>
      </c>
    </row>
    <row r="46" spans="1:4" x14ac:dyDescent="0.2">
      <c r="A46" s="1"/>
      <c r="B46" s="4" t="s">
        <v>38</v>
      </c>
      <c r="C46" s="16" t="s">
        <v>39</v>
      </c>
      <c r="D46" s="25">
        <f>D35/D36*((1+D45^2)/(1-D45^2)-D38)+(1+D44^2)/(1-D44^2)+D37</f>
        <v>5.8074792803719406</v>
      </c>
    </row>
    <row r="47" spans="1:4" ht="15.75" x14ac:dyDescent="0.2">
      <c r="A47" s="26"/>
      <c r="B47" s="4" t="s">
        <v>40</v>
      </c>
      <c r="C47" s="16" t="s">
        <v>41</v>
      </c>
      <c r="D47" s="27">
        <f>D33*(D31+D32)</f>
        <v>4</v>
      </c>
    </row>
    <row r="48" spans="1:4" ht="15.75" x14ac:dyDescent="0.2">
      <c r="A48" s="1"/>
      <c r="B48" s="4" t="s">
        <v>42</v>
      </c>
      <c r="C48" s="16" t="s">
        <v>43</v>
      </c>
      <c r="D48" s="27">
        <f>D19-D47</f>
        <v>335</v>
      </c>
    </row>
    <row r="49" spans="1:4" ht="15.75" x14ac:dyDescent="0.2">
      <c r="A49" s="1"/>
      <c r="B49" s="28" t="s">
        <v>44</v>
      </c>
      <c r="C49" s="16" t="s">
        <v>45</v>
      </c>
      <c r="D49" s="25">
        <f>D48/D26</f>
        <v>1.5437788018433181</v>
      </c>
    </row>
    <row r="50" spans="1:4" ht="15.75" x14ac:dyDescent="0.2">
      <c r="A50" s="1"/>
      <c r="B50" s="28" t="s">
        <v>46</v>
      </c>
      <c r="C50" s="16" t="s">
        <v>47</v>
      </c>
      <c r="D50" s="25">
        <f>IF(AND(D45=0,D35=D36,D37=D38),D49*10^-3*((1-D44^2)/2)*D35,D49*10^-3*D35/D46)</f>
        <v>55.823453298026017</v>
      </c>
    </row>
    <row r="51" spans="1:4" ht="15.75" x14ac:dyDescent="0.2">
      <c r="A51" s="1"/>
      <c r="B51" s="15" t="s">
        <v>48</v>
      </c>
      <c r="C51" s="16" t="s">
        <v>49</v>
      </c>
      <c r="D51" s="29">
        <f>D50*D26*PI()*D27*D23</f>
        <v>119877.27418504797</v>
      </c>
    </row>
    <row r="52" spans="1:4" ht="15.75" x14ac:dyDescent="0.2">
      <c r="A52" s="1"/>
      <c r="B52" s="4" t="s">
        <v>50</v>
      </c>
      <c r="C52" s="16" t="s">
        <v>51</v>
      </c>
      <c r="D52" s="30">
        <f>D51/D22</f>
        <v>59938.637092523983</v>
      </c>
    </row>
    <row r="53" spans="1:4" ht="15" customHeight="1" x14ac:dyDescent="0.2">
      <c r="A53" s="1"/>
      <c r="B53" s="15" t="s">
        <v>52</v>
      </c>
      <c r="C53" s="16" t="s">
        <v>53</v>
      </c>
      <c r="D53" s="31">
        <f>D52*(D26*10^-3/2)</f>
        <v>6503.3421245388517</v>
      </c>
    </row>
    <row r="54" spans="1:4" ht="15" customHeight="1" x14ac:dyDescent="0.2">
      <c r="A54" s="1"/>
      <c r="B54" s="32" t="s">
        <v>54</v>
      </c>
      <c r="C54" s="16" t="s">
        <v>55</v>
      </c>
      <c r="D54" s="29">
        <f>D52</f>
        <v>59938.637092523983</v>
      </c>
    </row>
    <row r="55" spans="1:4" x14ac:dyDescent="0.2">
      <c r="A55" s="1"/>
      <c r="B55" s="4"/>
      <c r="C55" s="16"/>
      <c r="D55" s="27"/>
    </row>
    <row r="56" spans="1:4" x14ac:dyDescent="0.2">
      <c r="A56" s="33" t="s">
        <v>56</v>
      </c>
      <c r="B56" s="28" t="s">
        <v>57</v>
      </c>
      <c r="C56" s="16"/>
      <c r="D56" s="27"/>
    </row>
    <row r="57" spans="1:4" ht="15.75" x14ac:dyDescent="0.2">
      <c r="A57" s="33"/>
      <c r="B57" s="28" t="s">
        <v>58</v>
      </c>
      <c r="C57" s="16" t="s">
        <v>59</v>
      </c>
      <c r="D57" s="27">
        <f>D20-D47</f>
        <v>410</v>
      </c>
    </row>
    <row r="58" spans="1:4" ht="15.75" x14ac:dyDescent="0.2">
      <c r="A58" s="33"/>
      <c r="B58" s="28" t="s">
        <v>60</v>
      </c>
      <c r="C58" s="16" t="s">
        <v>61</v>
      </c>
      <c r="D58" s="25">
        <f>D57/D26</f>
        <v>1.8894009216589862</v>
      </c>
    </row>
    <row r="59" spans="1:4" ht="15" customHeight="1" x14ac:dyDescent="0.2">
      <c r="A59" s="1"/>
      <c r="B59" s="15" t="s">
        <v>62</v>
      </c>
      <c r="C59" s="16" t="s">
        <v>63</v>
      </c>
      <c r="D59" s="31">
        <f>IF(AND(D45=0,D35=D36,D37=D38),D58*10^-3*((1-D44^2)/2)*D35,D58*10^-3*D35/D46)</f>
        <v>68.321241349822898</v>
      </c>
    </row>
    <row r="60" spans="1:4" ht="15.75" x14ac:dyDescent="0.2">
      <c r="A60" s="1"/>
      <c r="B60" s="4" t="s">
        <v>64</v>
      </c>
      <c r="C60" s="16" t="s">
        <v>65</v>
      </c>
      <c r="D60" s="34">
        <f>(1-D44^2)/(SQRT(3)*D24)*D39</f>
        <v>111.84182008768708</v>
      </c>
    </row>
    <row r="61" spans="1:4" ht="15.75" x14ac:dyDescent="0.2">
      <c r="A61" s="1"/>
      <c r="B61" s="4" t="s">
        <v>66</v>
      </c>
      <c r="C61" s="16" t="s">
        <v>67</v>
      </c>
      <c r="D61" s="34">
        <f>IF(D45=0,2*D40/(SQRT(3)*D24),(1-D45^2)*D40/(SQRT(3)*D24))</f>
        <v>384.90017945975058</v>
      </c>
    </row>
    <row r="62" spans="1:4" x14ac:dyDescent="0.2">
      <c r="A62" s="1"/>
      <c r="B62" s="15" t="s">
        <v>68</v>
      </c>
      <c r="C62" s="16"/>
      <c r="D62" s="27"/>
    </row>
    <row r="63" spans="1:4" ht="15.75" x14ac:dyDescent="0.2">
      <c r="A63" s="1"/>
      <c r="B63" s="4" t="s">
        <v>80</v>
      </c>
      <c r="C63" s="4"/>
      <c r="D63" s="4"/>
    </row>
    <row r="64" spans="1:4" x14ac:dyDescent="0.2">
      <c r="A64" s="35"/>
      <c r="B64" s="35"/>
      <c r="C64" s="35"/>
      <c r="D64" s="35"/>
    </row>
  </sheetData>
  <phoneticPr fontId="0" type="noConversion"/>
  <pageMargins left="0.78740157480314965" right="0.78740157480314965" top="0.78740157480314965" bottom="0.78740157480314965" header="0.51181102362204722" footer="0.51181102362204722"/>
  <pageSetup paperSize="9" orientation="portrait" horizontalDpi="300" verticalDpi="300" r:id="rId1"/>
  <headerFooter alignWithMargins="0">
    <oddHeader>&amp;C&amp;F</oddHeader>
    <oddFooter>&amp;CSeite &amp;P von &amp;N</oddFooter>
  </headerFooter>
  <drawing r:id="rId2"/>
  <legacyDrawing r:id="rId3"/>
  <oleObjects>
    <mc:AlternateContent xmlns:mc="http://schemas.openxmlformats.org/markup-compatibility/2006">
      <mc:Choice Requires="x14">
        <oleObject progId="AutoCAD" shapeId="1036" r:id="rId4">
          <objectPr defaultSize="0" autoLine="0" autoPict="0" r:id="rId5">
            <anchor moveWithCells="1">
              <from>
                <xdr:col>1</xdr:col>
                <xdr:colOff>104775</xdr:colOff>
                <xdr:row>6</xdr:row>
                <xdr:rowOff>104775</xdr:rowOff>
              </from>
              <to>
                <xdr:col>1</xdr:col>
                <xdr:colOff>2419350</xdr:colOff>
                <xdr:row>15</xdr:row>
                <xdr:rowOff>66675</xdr:rowOff>
              </to>
            </anchor>
          </objectPr>
        </oleObject>
      </mc:Choice>
      <mc:Fallback>
        <oleObject progId="AutoCAD" shapeId="1036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F864B-7449-46FD-ADE2-616EB2F8A424}">
  <dimension ref="A1:D64"/>
  <sheetViews>
    <sheetView topLeftCell="A28" zoomScaleNormal="100" workbookViewId="0">
      <selection activeCell="E41" sqref="E41"/>
    </sheetView>
  </sheetViews>
  <sheetFormatPr baseColWidth="10" defaultRowHeight="12.75" x14ac:dyDescent="0.2"/>
  <cols>
    <col min="1" max="1" width="12.7109375" style="13" customWidth="1"/>
    <col min="2" max="2" width="45.7109375" style="13" customWidth="1"/>
    <col min="3" max="4" width="12.7109375" style="13" customWidth="1"/>
    <col min="5" max="16384" width="11.42578125" style="13"/>
  </cols>
  <sheetData>
    <row r="1" spans="1:4" x14ac:dyDescent="0.2">
      <c r="A1" s="9" t="s">
        <v>79</v>
      </c>
      <c r="B1" s="10"/>
      <c r="C1" s="11" t="s">
        <v>0</v>
      </c>
      <c r="D1" s="12">
        <f ca="1">NOW()</f>
        <v>43858.525868518518</v>
      </c>
    </row>
    <row r="2" spans="1:4" ht="13.5" thickBot="1" x14ac:dyDescent="0.25">
      <c r="A2" s="14"/>
      <c r="C2" s="14"/>
      <c r="D2" s="14"/>
    </row>
    <row r="3" spans="1:4" ht="20.100000000000001" customHeight="1" x14ac:dyDescent="0.2">
      <c r="A3" s="1" t="s">
        <v>1</v>
      </c>
      <c r="B3" s="2" t="s">
        <v>87</v>
      </c>
      <c r="C3" s="3"/>
      <c r="D3" s="3"/>
    </row>
    <row r="4" spans="1:4" ht="20.100000000000001" customHeight="1" x14ac:dyDescent="0.2">
      <c r="A4" s="1" t="s">
        <v>2</v>
      </c>
      <c r="B4" s="4" t="s">
        <v>86</v>
      </c>
      <c r="C4" s="5"/>
      <c r="D4" s="6"/>
    </row>
    <row r="5" spans="1:4" ht="20.100000000000001" customHeight="1" x14ac:dyDescent="0.2">
      <c r="A5" s="1" t="s">
        <v>3</v>
      </c>
      <c r="B5" s="4" t="s">
        <v>81</v>
      </c>
      <c r="C5" s="5"/>
      <c r="D5" s="6"/>
    </row>
    <row r="6" spans="1:4" ht="20.100000000000001" customHeight="1" thickBot="1" x14ac:dyDescent="0.25">
      <c r="A6" s="7" t="s">
        <v>4</v>
      </c>
      <c r="B6" s="8" t="s">
        <v>5</v>
      </c>
      <c r="C6" s="8"/>
      <c r="D6" s="8"/>
    </row>
    <row r="7" spans="1:4" x14ac:dyDescent="0.2">
      <c r="A7" s="1"/>
      <c r="B7" s="6"/>
      <c r="C7" s="6"/>
      <c r="D7" s="6"/>
    </row>
    <row r="8" spans="1:4" x14ac:dyDescent="0.2">
      <c r="A8" s="1"/>
      <c r="B8" s="6"/>
      <c r="C8" s="6"/>
      <c r="D8" s="6"/>
    </row>
    <row r="9" spans="1:4" x14ac:dyDescent="0.2">
      <c r="A9" s="1"/>
      <c r="B9" s="6"/>
      <c r="C9" s="6"/>
      <c r="D9" s="6"/>
    </row>
    <row r="10" spans="1:4" x14ac:dyDescent="0.2">
      <c r="A10" s="1"/>
      <c r="B10" s="6"/>
      <c r="C10" s="6"/>
      <c r="D10" s="6"/>
    </row>
    <row r="11" spans="1:4" x14ac:dyDescent="0.2">
      <c r="A11" s="1"/>
      <c r="B11" s="6"/>
      <c r="C11" s="6"/>
      <c r="D11" s="6"/>
    </row>
    <row r="12" spans="1:4" x14ac:dyDescent="0.2">
      <c r="A12" s="1"/>
      <c r="B12" s="6"/>
      <c r="C12" s="6"/>
      <c r="D12" s="6"/>
    </row>
    <row r="13" spans="1:4" x14ac:dyDescent="0.2">
      <c r="A13" s="1"/>
      <c r="B13" s="6"/>
      <c r="C13" s="6"/>
      <c r="D13" s="6"/>
    </row>
    <row r="14" spans="1:4" x14ac:dyDescent="0.2">
      <c r="A14" s="1"/>
      <c r="B14" s="6"/>
      <c r="C14" s="6"/>
      <c r="D14" s="6"/>
    </row>
    <row r="15" spans="1:4" x14ac:dyDescent="0.2">
      <c r="A15" s="1"/>
      <c r="B15" s="6"/>
      <c r="C15" s="6"/>
      <c r="D15" s="6"/>
    </row>
    <row r="16" spans="1:4" x14ac:dyDescent="0.2">
      <c r="A16" s="1"/>
      <c r="B16" s="6"/>
      <c r="C16" s="6"/>
      <c r="D16" s="6"/>
    </row>
    <row r="17" spans="1:4" x14ac:dyDescent="0.2">
      <c r="A17" s="1"/>
      <c r="B17" s="6"/>
      <c r="C17" s="6"/>
      <c r="D17" s="6"/>
    </row>
    <row r="18" spans="1:4" ht="13.5" thickBot="1" x14ac:dyDescent="0.25">
      <c r="A18" s="1" t="s">
        <v>6</v>
      </c>
      <c r="B18" s="15" t="s">
        <v>7</v>
      </c>
      <c r="C18" s="4"/>
      <c r="D18" s="4"/>
    </row>
    <row r="19" spans="1:4" ht="15.75" x14ac:dyDescent="0.2">
      <c r="A19" s="1"/>
      <c r="B19" s="4" t="s">
        <v>74</v>
      </c>
      <c r="C19" s="16" t="s">
        <v>8</v>
      </c>
      <c r="D19" s="17">
        <v>339</v>
      </c>
    </row>
    <row r="20" spans="1:4" ht="16.5" thickBot="1" x14ac:dyDescent="0.25">
      <c r="A20" s="1"/>
      <c r="B20" s="4" t="s">
        <v>75</v>
      </c>
      <c r="C20" s="16" t="s">
        <v>9</v>
      </c>
      <c r="D20" s="18">
        <v>414</v>
      </c>
    </row>
    <row r="21" spans="1:4" ht="15" customHeight="1" thickBot="1" x14ac:dyDescent="0.25">
      <c r="A21" s="1"/>
      <c r="B21" s="15" t="s">
        <v>10</v>
      </c>
      <c r="C21" s="16"/>
      <c r="D21" s="19"/>
    </row>
    <row r="22" spans="1:4" ht="15.75" x14ac:dyDescent="0.2">
      <c r="A22" s="1"/>
      <c r="B22" s="10" t="s">
        <v>73</v>
      </c>
      <c r="C22" s="16" t="s">
        <v>11</v>
      </c>
      <c r="D22" s="17">
        <v>2</v>
      </c>
    </row>
    <row r="23" spans="1:4" ht="15.75" thickBot="1" x14ac:dyDescent="0.25">
      <c r="A23" s="1"/>
      <c r="B23" s="4" t="s">
        <v>82</v>
      </c>
      <c r="C23" s="20" t="s">
        <v>83</v>
      </c>
      <c r="D23" s="18">
        <v>0.18</v>
      </c>
    </row>
    <row r="24" spans="1:4" ht="15.75" x14ac:dyDescent="0.2">
      <c r="A24" s="1"/>
      <c r="B24" s="4" t="s">
        <v>12</v>
      </c>
      <c r="C24" s="21" t="s">
        <v>13</v>
      </c>
      <c r="D24" s="19">
        <v>1.2</v>
      </c>
    </row>
    <row r="25" spans="1:4" ht="15" customHeight="1" thickBot="1" x14ac:dyDescent="0.25">
      <c r="A25" s="1"/>
      <c r="B25" s="15" t="s">
        <v>14</v>
      </c>
      <c r="C25" s="16"/>
      <c r="D25" s="22"/>
    </row>
    <row r="26" spans="1:4" ht="15.75" x14ac:dyDescent="0.2">
      <c r="A26" s="1"/>
      <c r="B26" s="4" t="s">
        <v>15</v>
      </c>
      <c r="C26" s="16" t="s">
        <v>16</v>
      </c>
      <c r="D26" s="17">
        <v>217</v>
      </c>
    </row>
    <row r="27" spans="1:4" ht="15.75" x14ac:dyDescent="0.2">
      <c r="A27" s="1"/>
      <c r="B27" s="4" t="s">
        <v>17</v>
      </c>
      <c r="C27" s="16" t="s">
        <v>18</v>
      </c>
      <c r="D27" s="23">
        <v>30</v>
      </c>
    </row>
    <row r="28" spans="1:4" ht="15.75" x14ac:dyDescent="0.2">
      <c r="A28" s="1"/>
      <c r="B28" s="4" t="s">
        <v>19</v>
      </c>
      <c r="C28" s="16" t="s">
        <v>20</v>
      </c>
      <c r="D28" s="23">
        <v>588.75</v>
      </c>
    </row>
    <row r="29" spans="1:4" ht="16.5" thickBot="1" x14ac:dyDescent="0.25">
      <c r="A29" s="1"/>
      <c r="B29" s="4" t="s">
        <v>21</v>
      </c>
      <c r="C29" s="16" t="s">
        <v>22</v>
      </c>
      <c r="D29" s="18">
        <v>0</v>
      </c>
    </row>
    <row r="30" spans="1:4" ht="15" customHeight="1" thickBot="1" x14ac:dyDescent="0.25">
      <c r="A30" s="1"/>
      <c r="B30" s="15" t="s">
        <v>23</v>
      </c>
      <c r="C30" s="16"/>
      <c r="D30" s="22"/>
    </row>
    <row r="31" spans="1:4" ht="15.75" x14ac:dyDescent="0.2">
      <c r="A31" s="1"/>
      <c r="B31" s="4" t="s">
        <v>24</v>
      </c>
      <c r="C31" s="16" t="s">
        <v>25</v>
      </c>
      <c r="D31" s="17">
        <v>5</v>
      </c>
    </row>
    <row r="32" spans="1:4" ht="15.75" x14ac:dyDescent="0.2">
      <c r="A32" s="1"/>
      <c r="B32" s="4" t="s">
        <v>78</v>
      </c>
      <c r="C32" s="16" t="s">
        <v>26</v>
      </c>
      <c r="D32" s="23">
        <v>5</v>
      </c>
    </row>
    <row r="33" spans="1:4" ht="16.5" thickBot="1" x14ac:dyDescent="0.25">
      <c r="A33" s="1"/>
      <c r="B33" s="28" t="s">
        <v>88</v>
      </c>
      <c r="C33" s="36" t="s">
        <v>89</v>
      </c>
      <c r="D33" s="18">
        <v>0.4</v>
      </c>
    </row>
    <row r="34" spans="1:4" ht="15" customHeight="1" thickBot="1" x14ac:dyDescent="0.25">
      <c r="A34" s="1"/>
      <c r="B34" s="15" t="s">
        <v>27</v>
      </c>
      <c r="C34" s="16"/>
      <c r="D34" s="19"/>
    </row>
    <row r="35" spans="1:4" ht="15.75" x14ac:dyDescent="0.2">
      <c r="A35" s="1"/>
      <c r="B35" s="4" t="s">
        <v>69</v>
      </c>
      <c r="C35" s="16" t="s">
        <v>28</v>
      </c>
      <c r="D35" s="17">
        <v>210000</v>
      </c>
    </row>
    <row r="36" spans="1:4" ht="15.75" x14ac:dyDescent="0.2">
      <c r="A36" s="1"/>
      <c r="B36" s="4" t="s">
        <v>70</v>
      </c>
      <c r="C36" s="16" t="s">
        <v>29</v>
      </c>
      <c r="D36" s="23">
        <v>210000</v>
      </c>
    </row>
    <row r="37" spans="1:4" ht="15.75" x14ac:dyDescent="0.2">
      <c r="A37" s="1"/>
      <c r="B37" s="4" t="s">
        <v>71</v>
      </c>
      <c r="C37" s="24" t="s">
        <v>84</v>
      </c>
      <c r="D37" s="23">
        <v>0.3</v>
      </c>
    </row>
    <row r="38" spans="1:4" ht="15.75" x14ac:dyDescent="0.2">
      <c r="A38" s="1"/>
      <c r="B38" s="4" t="s">
        <v>72</v>
      </c>
      <c r="C38" s="24" t="s">
        <v>85</v>
      </c>
      <c r="D38" s="23">
        <v>0.3</v>
      </c>
    </row>
    <row r="39" spans="1:4" ht="15.75" x14ac:dyDescent="0.2">
      <c r="A39" s="1"/>
      <c r="B39" s="4" t="s">
        <v>76</v>
      </c>
      <c r="C39" s="16" t="s">
        <v>30</v>
      </c>
      <c r="D39" s="23">
        <f>750*0.9</f>
        <v>675</v>
      </c>
    </row>
    <row r="40" spans="1:4" ht="16.5" thickBot="1" x14ac:dyDescent="0.25">
      <c r="A40" s="1"/>
      <c r="B40" s="4" t="s">
        <v>77</v>
      </c>
      <c r="C40" s="16" t="s">
        <v>31</v>
      </c>
      <c r="D40" s="18">
        <v>400</v>
      </c>
    </row>
    <row r="41" spans="1:4" x14ac:dyDescent="0.2">
      <c r="A41" s="1"/>
      <c r="B41" s="4"/>
      <c r="C41" s="16"/>
      <c r="D41" s="22"/>
    </row>
    <row r="42" spans="1:4" x14ac:dyDescent="0.2">
      <c r="A42" s="1" t="s">
        <v>32</v>
      </c>
      <c r="B42" s="4" t="s">
        <v>33</v>
      </c>
      <c r="C42" s="4"/>
      <c r="D42" s="4"/>
    </row>
    <row r="43" spans="1:4" x14ac:dyDescent="0.2">
      <c r="A43" s="1"/>
      <c r="B43" s="4"/>
      <c r="C43" s="4"/>
      <c r="D43" s="4"/>
    </row>
    <row r="44" spans="1:4" ht="15.75" x14ac:dyDescent="0.2">
      <c r="A44" s="1" t="s">
        <v>34</v>
      </c>
      <c r="B44" s="4" t="s">
        <v>35</v>
      </c>
      <c r="C44" s="16" t="s">
        <v>36</v>
      </c>
      <c r="D44" s="25">
        <f>D26/D28</f>
        <v>0.36857749469214435</v>
      </c>
    </row>
    <row r="45" spans="1:4" ht="15.75" x14ac:dyDescent="0.2">
      <c r="A45" s="1"/>
      <c r="B45" s="4"/>
      <c r="C45" s="16" t="s">
        <v>37</v>
      </c>
      <c r="D45" s="25">
        <f>D29/D26</f>
        <v>0</v>
      </c>
    </row>
    <row r="46" spans="1:4" x14ac:dyDescent="0.2">
      <c r="A46" s="1"/>
      <c r="B46" s="4" t="s">
        <v>38</v>
      </c>
      <c r="C46" s="16" t="s">
        <v>39</v>
      </c>
      <c r="D46" s="25">
        <f>D35/D36*((1+D45^2)/(1-D45^2)-D38)+(1+D44^2)/(1-D44^2)+D37</f>
        <v>2.3144113186138382</v>
      </c>
    </row>
    <row r="47" spans="1:4" ht="15.75" x14ac:dyDescent="0.2">
      <c r="A47" s="26"/>
      <c r="B47" s="4" t="s">
        <v>40</v>
      </c>
      <c r="C47" s="16" t="s">
        <v>41</v>
      </c>
      <c r="D47" s="27">
        <f>D33*(D31+D32)</f>
        <v>4</v>
      </c>
    </row>
    <row r="48" spans="1:4" ht="15.75" x14ac:dyDescent="0.2">
      <c r="A48" s="1"/>
      <c r="B48" s="4" t="s">
        <v>42</v>
      </c>
      <c r="C48" s="16" t="s">
        <v>43</v>
      </c>
      <c r="D48" s="27">
        <f>D19-D47</f>
        <v>335</v>
      </c>
    </row>
    <row r="49" spans="1:4" ht="15.75" x14ac:dyDescent="0.2">
      <c r="A49" s="1"/>
      <c r="B49" s="28" t="s">
        <v>44</v>
      </c>
      <c r="C49" s="16" t="s">
        <v>45</v>
      </c>
      <c r="D49" s="25">
        <f>D48/D26</f>
        <v>1.5437788018433181</v>
      </c>
    </row>
    <row r="50" spans="1:4" ht="15.75" x14ac:dyDescent="0.2">
      <c r="A50" s="1"/>
      <c r="B50" s="28" t="s">
        <v>46</v>
      </c>
      <c r="C50" s="16" t="s">
        <v>47</v>
      </c>
      <c r="D50" s="25">
        <f>IF(AND(D45=0,D35=D36,D37=D38),D49*10^-3*((1-D44^2)/2)*D35,D49*10^-3*D35/D46)</f>
        <v>140.07602960620883</v>
      </c>
    </row>
    <row r="51" spans="1:4" ht="15.75" x14ac:dyDescent="0.2">
      <c r="A51" s="1"/>
      <c r="B51" s="15" t="s">
        <v>48</v>
      </c>
      <c r="C51" s="16" t="s">
        <v>49</v>
      </c>
      <c r="D51" s="29">
        <f>D50*D26*PI()*D27*D23</f>
        <v>515664.44718522247</v>
      </c>
    </row>
    <row r="52" spans="1:4" ht="15.75" x14ac:dyDescent="0.2">
      <c r="A52" s="1"/>
      <c r="B52" s="4" t="s">
        <v>50</v>
      </c>
      <c r="C52" s="16" t="s">
        <v>51</v>
      </c>
      <c r="D52" s="30">
        <f>D51/D22</f>
        <v>257832.22359261123</v>
      </c>
    </row>
    <row r="53" spans="1:4" ht="15" customHeight="1" x14ac:dyDescent="0.2">
      <c r="A53" s="1"/>
      <c r="B53" s="15" t="s">
        <v>52</v>
      </c>
      <c r="C53" s="16" t="s">
        <v>53</v>
      </c>
      <c r="D53" s="31">
        <f>D52*(D26*10^-3/2)</f>
        <v>27974.796259798317</v>
      </c>
    </row>
    <row r="54" spans="1:4" ht="15" customHeight="1" x14ac:dyDescent="0.2">
      <c r="A54" s="1"/>
      <c r="B54" s="32" t="s">
        <v>54</v>
      </c>
      <c r="C54" s="16" t="s">
        <v>55</v>
      </c>
      <c r="D54" s="29">
        <f>D52</f>
        <v>257832.22359261123</v>
      </c>
    </row>
    <row r="55" spans="1:4" x14ac:dyDescent="0.2">
      <c r="A55" s="1"/>
      <c r="B55" s="4"/>
      <c r="C55" s="16"/>
      <c r="D55" s="27"/>
    </row>
    <row r="56" spans="1:4" x14ac:dyDescent="0.2">
      <c r="A56" s="33" t="s">
        <v>56</v>
      </c>
      <c r="B56" s="28" t="s">
        <v>57</v>
      </c>
      <c r="C56" s="16"/>
      <c r="D56" s="27"/>
    </row>
    <row r="57" spans="1:4" ht="15.75" x14ac:dyDescent="0.2">
      <c r="A57" s="33"/>
      <c r="B57" s="28" t="s">
        <v>58</v>
      </c>
      <c r="C57" s="16" t="s">
        <v>59</v>
      </c>
      <c r="D57" s="27">
        <f>D20-D47</f>
        <v>410</v>
      </c>
    </row>
    <row r="58" spans="1:4" ht="15.75" x14ac:dyDescent="0.2">
      <c r="A58" s="33"/>
      <c r="B58" s="28" t="s">
        <v>60</v>
      </c>
      <c r="C58" s="16" t="s">
        <v>61</v>
      </c>
      <c r="D58" s="25">
        <f>D57/D26</f>
        <v>1.8894009216589862</v>
      </c>
    </row>
    <row r="59" spans="1:4" ht="15" customHeight="1" x14ac:dyDescent="0.2">
      <c r="A59" s="1"/>
      <c r="B59" s="15" t="s">
        <v>62</v>
      </c>
      <c r="C59" s="16" t="s">
        <v>63</v>
      </c>
      <c r="D59" s="31">
        <f>IF(AND(D45=0,D35=D36,D37=D38),D58*10^-3*((1-D44^2)/2)*D35,D58*10^-3*D35/D46)</f>
        <v>171.4363347419272</v>
      </c>
    </row>
    <row r="60" spans="1:4" ht="15.75" x14ac:dyDescent="0.2">
      <c r="A60" s="1"/>
      <c r="B60" s="4" t="s">
        <v>64</v>
      </c>
      <c r="C60" s="16" t="s">
        <v>65</v>
      </c>
      <c r="D60" s="34">
        <f>(1-D44^2)/(SQRT(3)*D24)*D39</f>
        <v>280.64114948562519</v>
      </c>
    </row>
    <row r="61" spans="1:4" ht="15.75" x14ac:dyDescent="0.2">
      <c r="A61" s="1"/>
      <c r="B61" s="4" t="s">
        <v>66</v>
      </c>
      <c r="C61" s="16" t="s">
        <v>67</v>
      </c>
      <c r="D61" s="34">
        <f>IF(D45=0,2*D40/(SQRT(3)*D24),(1-D45^2)*D40/(SQRT(3)*D24))</f>
        <v>384.90017945975058</v>
      </c>
    </row>
    <row r="62" spans="1:4" x14ac:dyDescent="0.2">
      <c r="A62" s="1"/>
      <c r="B62" s="15" t="s">
        <v>68</v>
      </c>
      <c r="C62" s="16"/>
      <c r="D62" s="27"/>
    </row>
    <row r="63" spans="1:4" ht="15.75" x14ac:dyDescent="0.2">
      <c r="A63" s="1"/>
      <c r="B63" s="4" t="s">
        <v>80</v>
      </c>
      <c r="C63" s="4"/>
      <c r="D63" s="4"/>
    </row>
    <row r="64" spans="1:4" x14ac:dyDescent="0.2">
      <c r="A64" s="35"/>
      <c r="B64" s="35"/>
      <c r="C64" s="35"/>
      <c r="D64" s="35"/>
    </row>
  </sheetData>
  <pageMargins left="0.78740157480314965" right="0.78740157480314965" top="0.78740157480314965" bottom="0.78740157480314965" header="0.51181102362204722" footer="0.51181102362204722"/>
  <pageSetup paperSize="9" orientation="portrait" horizontalDpi="300" verticalDpi="300" r:id="rId1"/>
  <headerFooter alignWithMargins="0">
    <oddHeader>&amp;C&amp;F</oddHeader>
    <oddFooter>&amp;CSeite &amp;P von &amp;N</oddFooter>
  </headerFooter>
  <drawing r:id="rId2"/>
  <legacyDrawing r:id="rId3"/>
  <oleObjects>
    <mc:AlternateContent xmlns:mc="http://schemas.openxmlformats.org/markup-compatibility/2006">
      <mc:Choice Requires="x14">
        <oleObject progId="AutoCAD" shapeId="2049" r:id="rId4">
          <objectPr defaultSize="0" autoLine="0" autoPict="0" r:id="rId5">
            <anchor moveWithCells="1">
              <from>
                <xdr:col>1</xdr:col>
                <xdr:colOff>104775</xdr:colOff>
                <xdr:row>6</xdr:row>
                <xdr:rowOff>104775</xdr:rowOff>
              </from>
              <to>
                <xdr:col>1</xdr:col>
                <xdr:colOff>2419350</xdr:colOff>
                <xdr:row>15</xdr:row>
                <xdr:rowOff>66675</xdr:rowOff>
              </to>
            </anchor>
          </objectPr>
        </oleObject>
      </mc:Choice>
      <mc:Fallback>
        <oleObject progId="AutoCAD" shapeId="2049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A42DD-EE91-4D0C-A349-96B11DB8A54E}">
  <dimension ref="A1:D64"/>
  <sheetViews>
    <sheetView topLeftCell="A25" zoomScaleNormal="100" workbookViewId="0">
      <selection activeCell="E42" sqref="E42"/>
    </sheetView>
  </sheetViews>
  <sheetFormatPr baseColWidth="10" defaultRowHeight="12.75" x14ac:dyDescent="0.2"/>
  <cols>
    <col min="1" max="1" width="12.7109375" style="13" customWidth="1"/>
    <col min="2" max="2" width="45.7109375" style="13" customWidth="1"/>
    <col min="3" max="4" width="12.7109375" style="13" customWidth="1"/>
    <col min="5" max="16384" width="11.42578125" style="13"/>
  </cols>
  <sheetData>
    <row r="1" spans="1:4" x14ac:dyDescent="0.2">
      <c r="A1" s="9" t="s">
        <v>79</v>
      </c>
      <c r="B1" s="10"/>
      <c r="C1" s="11" t="s">
        <v>0</v>
      </c>
      <c r="D1" s="12">
        <f ca="1">NOW()</f>
        <v>43858.525868518518</v>
      </c>
    </row>
    <row r="2" spans="1:4" ht="13.5" thickBot="1" x14ac:dyDescent="0.25">
      <c r="A2" s="14"/>
      <c r="C2" s="14"/>
      <c r="D2" s="14"/>
    </row>
    <row r="3" spans="1:4" ht="20.100000000000001" customHeight="1" x14ac:dyDescent="0.2">
      <c r="A3" s="1" t="s">
        <v>1</v>
      </c>
      <c r="B3" s="2" t="s">
        <v>87</v>
      </c>
      <c r="C3" s="3"/>
      <c r="D3" s="3"/>
    </row>
    <row r="4" spans="1:4" ht="20.100000000000001" customHeight="1" x14ac:dyDescent="0.2">
      <c r="A4" s="1" t="s">
        <v>2</v>
      </c>
      <c r="B4" s="4" t="s">
        <v>86</v>
      </c>
      <c r="C4" s="5"/>
      <c r="D4" s="6"/>
    </row>
    <row r="5" spans="1:4" ht="20.100000000000001" customHeight="1" x14ac:dyDescent="0.2">
      <c r="A5" s="1" t="s">
        <v>3</v>
      </c>
      <c r="B5" s="4" t="s">
        <v>81</v>
      </c>
      <c r="C5" s="5"/>
      <c r="D5" s="6"/>
    </row>
    <row r="6" spans="1:4" ht="20.100000000000001" customHeight="1" thickBot="1" x14ac:dyDescent="0.25">
      <c r="A6" s="7" t="s">
        <v>4</v>
      </c>
      <c r="B6" s="8" t="s">
        <v>5</v>
      </c>
      <c r="C6" s="8"/>
      <c r="D6" s="8"/>
    </row>
    <row r="7" spans="1:4" x14ac:dyDescent="0.2">
      <c r="A7" s="1"/>
      <c r="B7" s="6"/>
      <c r="C7" s="6"/>
      <c r="D7" s="6"/>
    </row>
    <row r="8" spans="1:4" x14ac:dyDescent="0.2">
      <c r="A8" s="1"/>
      <c r="B8" s="6"/>
      <c r="C8" s="6"/>
      <c r="D8" s="6"/>
    </row>
    <row r="9" spans="1:4" x14ac:dyDescent="0.2">
      <c r="A9" s="1"/>
      <c r="B9" s="6"/>
      <c r="C9" s="6"/>
      <c r="D9" s="6"/>
    </row>
    <row r="10" spans="1:4" x14ac:dyDescent="0.2">
      <c r="A10" s="1"/>
      <c r="B10" s="6"/>
      <c r="C10" s="6"/>
      <c r="D10" s="6"/>
    </row>
    <row r="11" spans="1:4" x14ac:dyDescent="0.2">
      <c r="A11" s="1"/>
      <c r="B11" s="6"/>
      <c r="C11" s="6"/>
      <c r="D11" s="6"/>
    </row>
    <row r="12" spans="1:4" x14ac:dyDescent="0.2">
      <c r="A12" s="1"/>
      <c r="B12" s="6"/>
      <c r="C12" s="6"/>
      <c r="D12" s="6"/>
    </row>
    <row r="13" spans="1:4" x14ac:dyDescent="0.2">
      <c r="A13" s="1"/>
      <c r="B13" s="6"/>
      <c r="C13" s="6"/>
      <c r="D13" s="6"/>
    </row>
    <row r="14" spans="1:4" x14ac:dyDescent="0.2">
      <c r="A14" s="1"/>
      <c r="B14" s="6"/>
      <c r="C14" s="6"/>
      <c r="D14" s="6"/>
    </row>
    <row r="15" spans="1:4" x14ac:dyDescent="0.2">
      <c r="A15" s="1"/>
      <c r="B15" s="6"/>
      <c r="C15" s="6"/>
      <c r="D15" s="6"/>
    </row>
    <row r="16" spans="1:4" x14ac:dyDescent="0.2">
      <c r="A16" s="1"/>
      <c r="B16" s="6"/>
      <c r="C16" s="6"/>
      <c r="D16" s="6"/>
    </row>
    <row r="17" spans="1:4" x14ac:dyDescent="0.2">
      <c r="A17" s="1"/>
      <c r="B17" s="6"/>
      <c r="C17" s="6"/>
      <c r="D17" s="6"/>
    </row>
    <row r="18" spans="1:4" ht="13.5" thickBot="1" x14ac:dyDescent="0.25">
      <c r="A18" s="1" t="s">
        <v>6</v>
      </c>
      <c r="B18" s="15" t="s">
        <v>7</v>
      </c>
      <c r="C18" s="4"/>
      <c r="D18" s="4"/>
    </row>
    <row r="19" spans="1:4" ht="15.75" x14ac:dyDescent="0.2">
      <c r="A19" s="1"/>
      <c r="B19" s="4" t="s">
        <v>74</v>
      </c>
      <c r="C19" s="16" t="s">
        <v>8</v>
      </c>
      <c r="D19" s="17">
        <v>339</v>
      </c>
    </row>
    <row r="20" spans="1:4" ht="16.5" thickBot="1" x14ac:dyDescent="0.25">
      <c r="A20" s="1"/>
      <c r="B20" s="4" t="s">
        <v>75</v>
      </c>
      <c r="C20" s="16" t="s">
        <v>9</v>
      </c>
      <c r="D20" s="18">
        <v>414</v>
      </c>
    </row>
    <row r="21" spans="1:4" ht="15" customHeight="1" thickBot="1" x14ac:dyDescent="0.25">
      <c r="A21" s="1"/>
      <c r="B21" s="15" t="s">
        <v>10</v>
      </c>
      <c r="C21" s="16"/>
      <c r="D21" s="19"/>
    </row>
    <row r="22" spans="1:4" ht="15.75" x14ac:dyDescent="0.2">
      <c r="A22" s="1"/>
      <c r="B22" s="10" t="s">
        <v>73</v>
      </c>
      <c r="C22" s="16" t="s">
        <v>11</v>
      </c>
      <c r="D22" s="17">
        <v>2</v>
      </c>
    </row>
    <row r="23" spans="1:4" ht="15.75" thickBot="1" x14ac:dyDescent="0.25">
      <c r="A23" s="1"/>
      <c r="B23" s="4" t="s">
        <v>82</v>
      </c>
      <c r="C23" s="20" t="s">
        <v>83</v>
      </c>
      <c r="D23" s="18">
        <v>0.18</v>
      </c>
    </row>
    <row r="24" spans="1:4" ht="15.75" x14ac:dyDescent="0.2">
      <c r="A24" s="1"/>
      <c r="B24" s="4" t="s">
        <v>12</v>
      </c>
      <c r="C24" s="21" t="s">
        <v>13</v>
      </c>
      <c r="D24" s="19">
        <v>1.2</v>
      </c>
    </row>
    <row r="25" spans="1:4" ht="15" customHeight="1" thickBot="1" x14ac:dyDescent="0.25">
      <c r="A25" s="1"/>
      <c r="B25" s="15" t="s">
        <v>14</v>
      </c>
      <c r="C25" s="16"/>
      <c r="D25" s="22"/>
    </row>
    <row r="26" spans="1:4" ht="15.75" x14ac:dyDescent="0.2">
      <c r="A26" s="1"/>
      <c r="B26" s="4" t="s">
        <v>15</v>
      </c>
      <c r="C26" s="16" t="s">
        <v>16</v>
      </c>
      <c r="D26" s="17">
        <v>217</v>
      </c>
    </row>
    <row r="27" spans="1:4" ht="15.75" x14ac:dyDescent="0.2">
      <c r="A27" s="1"/>
      <c r="B27" s="4" t="s">
        <v>17</v>
      </c>
      <c r="C27" s="16" t="s">
        <v>18</v>
      </c>
      <c r="D27" s="23">
        <v>22.5</v>
      </c>
    </row>
    <row r="28" spans="1:4" ht="15.75" x14ac:dyDescent="0.2">
      <c r="A28" s="1"/>
      <c r="B28" s="4" t="s">
        <v>19</v>
      </c>
      <c r="C28" s="16" t="s">
        <v>20</v>
      </c>
      <c r="D28" s="23">
        <v>310.2</v>
      </c>
    </row>
    <row r="29" spans="1:4" ht="16.5" thickBot="1" x14ac:dyDescent="0.25">
      <c r="A29" s="1"/>
      <c r="B29" s="4" t="s">
        <v>21</v>
      </c>
      <c r="C29" s="16" t="s">
        <v>22</v>
      </c>
      <c r="D29" s="18">
        <v>0</v>
      </c>
    </row>
    <row r="30" spans="1:4" ht="15" customHeight="1" thickBot="1" x14ac:dyDescent="0.25">
      <c r="A30" s="1"/>
      <c r="B30" s="15" t="s">
        <v>23</v>
      </c>
      <c r="C30" s="16"/>
      <c r="D30" s="22"/>
    </row>
    <row r="31" spans="1:4" ht="15.75" x14ac:dyDescent="0.2">
      <c r="A31" s="1"/>
      <c r="B31" s="4" t="s">
        <v>24</v>
      </c>
      <c r="C31" s="16" t="s">
        <v>25</v>
      </c>
      <c r="D31" s="17">
        <v>5</v>
      </c>
    </row>
    <row r="32" spans="1:4" ht="15.75" x14ac:dyDescent="0.2">
      <c r="A32" s="1"/>
      <c r="B32" s="4" t="s">
        <v>78</v>
      </c>
      <c r="C32" s="16" t="s">
        <v>26</v>
      </c>
      <c r="D32" s="23">
        <v>5</v>
      </c>
    </row>
    <row r="33" spans="1:4" ht="16.5" thickBot="1" x14ac:dyDescent="0.25">
      <c r="A33" s="1"/>
      <c r="B33" s="28" t="s">
        <v>88</v>
      </c>
      <c r="C33" s="36" t="s">
        <v>89</v>
      </c>
      <c r="D33" s="18">
        <v>0.4</v>
      </c>
    </row>
    <row r="34" spans="1:4" ht="15" customHeight="1" thickBot="1" x14ac:dyDescent="0.25">
      <c r="A34" s="1"/>
      <c r="B34" s="15" t="s">
        <v>27</v>
      </c>
      <c r="C34" s="16"/>
      <c r="D34" s="19"/>
    </row>
    <row r="35" spans="1:4" ht="15.75" x14ac:dyDescent="0.2">
      <c r="A35" s="1"/>
      <c r="B35" s="4" t="s">
        <v>69</v>
      </c>
      <c r="C35" s="16" t="s">
        <v>28</v>
      </c>
      <c r="D35" s="17">
        <v>210000</v>
      </c>
    </row>
    <row r="36" spans="1:4" ht="15.75" x14ac:dyDescent="0.2">
      <c r="A36" s="1"/>
      <c r="B36" s="4" t="s">
        <v>70</v>
      </c>
      <c r="C36" s="16" t="s">
        <v>29</v>
      </c>
      <c r="D36" s="23">
        <v>210000</v>
      </c>
    </row>
    <row r="37" spans="1:4" ht="15.75" x14ac:dyDescent="0.2">
      <c r="A37" s="1"/>
      <c r="B37" s="4" t="s">
        <v>71</v>
      </c>
      <c r="C37" s="24" t="s">
        <v>84</v>
      </c>
      <c r="D37" s="23">
        <v>0.3</v>
      </c>
    </row>
    <row r="38" spans="1:4" ht="15.75" x14ac:dyDescent="0.2">
      <c r="A38" s="1"/>
      <c r="B38" s="4" t="s">
        <v>72</v>
      </c>
      <c r="C38" s="24" t="s">
        <v>85</v>
      </c>
      <c r="D38" s="23">
        <v>0.3</v>
      </c>
    </row>
    <row r="39" spans="1:4" ht="15.75" x14ac:dyDescent="0.2">
      <c r="A39" s="1"/>
      <c r="B39" s="4" t="s">
        <v>76</v>
      </c>
      <c r="C39" s="16" t="s">
        <v>30</v>
      </c>
      <c r="D39" s="23">
        <f>750*0.9</f>
        <v>675</v>
      </c>
    </row>
    <row r="40" spans="1:4" ht="16.5" thickBot="1" x14ac:dyDescent="0.25">
      <c r="A40" s="1"/>
      <c r="B40" s="4" t="s">
        <v>77</v>
      </c>
      <c r="C40" s="16" t="s">
        <v>31</v>
      </c>
      <c r="D40" s="18">
        <v>400</v>
      </c>
    </row>
    <row r="41" spans="1:4" x14ac:dyDescent="0.2">
      <c r="A41" s="1"/>
      <c r="B41" s="4"/>
      <c r="C41" s="16"/>
      <c r="D41" s="22"/>
    </row>
    <row r="42" spans="1:4" x14ac:dyDescent="0.2">
      <c r="A42" s="1" t="s">
        <v>32</v>
      </c>
      <c r="B42" s="4" t="s">
        <v>33</v>
      </c>
      <c r="C42" s="4"/>
      <c r="D42" s="4"/>
    </row>
    <row r="43" spans="1:4" x14ac:dyDescent="0.2">
      <c r="A43" s="1"/>
      <c r="B43" s="4"/>
      <c r="C43" s="4"/>
      <c r="D43" s="4"/>
    </row>
    <row r="44" spans="1:4" ht="15.75" x14ac:dyDescent="0.2">
      <c r="A44" s="1" t="s">
        <v>34</v>
      </c>
      <c r="B44" s="4" t="s">
        <v>35</v>
      </c>
      <c r="C44" s="16" t="s">
        <v>36</v>
      </c>
      <c r="D44" s="25">
        <f>D26/D28</f>
        <v>0.69954867827208256</v>
      </c>
    </row>
    <row r="45" spans="1:4" ht="15.75" x14ac:dyDescent="0.2">
      <c r="A45" s="1"/>
      <c r="B45" s="4"/>
      <c r="C45" s="16" t="s">
        <v>37</v>
      </c>
      <c r="D45" s="25">
        <f>D29/D26</f>
        <v>0</v>
      </c>
    </row>
    <row r="46" spans="1:4" x14ac:dyDescent="0.2">
      <c r="A46" s="1"/>
      <c r="B46" s="4" t="s">
        <v>38</v>
      </c>
      <c r="C46" s="16" t="s">
        <v>39</v>
      </c>
      <c r="D46" s="25">
        <f>D35/D36*((1+D45^2)/(1-D45^2)-D38)+(1+D44^2)/(1-D44^2)+D37</f>
        <v>3.9167176825336876</v>
      </c>
    </row>
    <row r="47" spans="1:4" ht="15.75" x14ac:dyDescent="0.2">
      <c r="A47" s="26"/>
      <c r="B47" s="4" t="s">
        <v>40</v>
      </c>
      <c r="C47" s="16" t="s">
        <v>41</v>
      </c>
      <c r="D47" s="27">
        <f>D33*(D31+D32)</f>
        <v>4</v>
      </c>
    </row>
    <row r="48" spans="1:4" ht="15.75" x14ac:dyDescent="0.2">
      <c r="A48" s="1"/>
      <c r="B48" s="4" t="s">
        <v>42</v>
      </c>
      <c r="C48" s="16" t="s">
        <v>43</v>
      </c>
      <c r="D48" s="27">
        <f>D19-D47</f>
        <v>335</v>
      </c>
    </row>
    <row r="49" spans="1:4" ht="15.75" x14ac:dyDescent="0.2">
      <c r="A49" s="1"/>
      <c r="B49" s="28" t="s">
        <v>44</v>
      </c>
      <c r="C49" s="16" t="s">
        <v>45</v>
      </c>
      <c r="D49" s="25">
        <f>D48/D26</f>
        <v>1.5437788018433181</v>
      </c>
    </row>
    <row r="50" spans="1:4" ht="15.75" x14ac:dyDescent="0.2">
      <c r="A50" s="1"/>
      <c r="B50" s="28" t="s">
        <v>46</v>
      </c>
      <c r="C50" s="16" t="s">
        <v>47</v>
      </c>
      <c r="D50" s="25">
        <f>IF(AND(D45=0,D35=D36,D37=D38),D49*10^-3*((1-D44^2)/2)*D35,D49*10^-3*D35/D46)</f>
        <v>82.771742735713104</v>
      </c>
    </row>
    <row r="51" spans="1:4" ht="15.75" x14ac:dyDescent="0.2">
      <c r="A51" s="1"/>
      <c r="B51" s="15" t="s">
        <v>48</v>
      </c>
      <c r="C51" s="16" t="s">
        <v>49</v>
      </c>
      <c r="D51" s="29">
        <f>D50*D26*PI()*D27*D23</f>
        <v>228531.84667120088</v>
      </c>
    </row>
    <row r="52" spans="1:4" ht="15.75" x14ac:dyDescent="0.2">
      <c r="A52" s="1"/>
      <c r="B52" s="4" t="s">
        <v>50</v>
      </c>
      <c r="C52" s="16" t="s">
        <v>51</v>
      </c>
      <c r="D52" s="30">
        <f>D51/D22</f>
        <v>114265.92333560044</v>
      </c>
    </row>
    <row r="53" spans="1:4" ht="15" customHeight="1" x14ac:dyDescent="0.2">
      <c r="A53" s="1"/>
      <c r="B53" s="15" t="s">
        <v>52</v>
      </c>
      <c r="C53" s="16" t="s">
        <v>53</v>
      </c>
      <c r="D53" s="31">
        <f>D52*(D26*10^-3/2)</f>
        <v>12397.852681912647</v>
      </c>
    </row>
    <row r="54" spans="1:4" ht="15" customHeight="1" x14ac:dyDescent="0.2">
      <c r="A54" s="1"/>
      <c r="B54" s="32" t="s">
        <v>54</v>
      </c>
      <c r="C54" s="16" t="s">
        <v>55</v>
      </c>
      <c r="D54" s="29">
        <f>D52</f>
        <v>114265.92333560044</v>
      </c>
    </row>
    <row r="55" spans="1:4" x14ac:dyDescent="0.2">
      <c r="A55" s="1"/>
      <c r="B55" s="4"/>
      <c r="C55" s="16"/>
      <c r="D55" s="27"/>
    </row>
    <row r="56" spans="1:4" x14ac:dyDescent="0.2">
      <c r="A56" s="33" t="s">
        <v>56</v>
      </c>
      <c r="B56" s="28" t="s">
        <v>57</v>
      </c>
      <c r="C56" s="16"/>
      <c r="D56" s="27"/>
    </row>
    <row r="57" spans="1:4" ht="15.75" x14ac:dyDescent="0.2">
      <c r="A57" s="33"/>
      <c r="B57" s="28" t="s">
        <v>58</v>
      </c>
      <c r="C57" s="16" t="s">
        <v>59</v>
      </c>
      <c r="D57" s="27">
        <f>D20-D47</f>
        <v>410</v>
      </c>
    </row>
    <row r="58" spans="1:4" ht="15.75" x14ac:dyDescent="0.2">
      <c r="A58" s="33"/>
      <c r="B58" s="28" t="s">
        <v>60</v>
      </c>
      <c r="C58" s="16" t="s">
        <v>61</v>
      </c>
      <c r="D58" s="25">
        <f>D57/D26</f>
        <v>1.8894009216589862</v>
      </c>
    </row>
    <row r="59" spans="1:4" ht="15" customHeight="1" x14ac:dyDescent="0.2">
      <c r="A59" s="1"/>
      <c r="B59" s="15" t="s">
        <v>62</v>
      </c>
      <c r="C59" s="16" t="s">
        <v>63</v>
      </c>
      <c r="D59" s="31">
        <f>IF(AND(D45=0,D35=D36,D37=D38),D58*10^-3*((1-D44^2)/2)*D35,D58*10^-3*D35/D46)</f>
        <v>101.30272991535035</v>
      </c>
    </row>
    <row r="60" spans="1:4" ht="15.75" x14ac:dyDescent="0.2">
      <c r="A60" s="1"/>
      <c r="B60" s="4" t="s">
        <v>64</v>
      </c>
      <c r="C60" s="16" t="s">
        <v>65</v>
      </c>
      <c r="D60" s="34">
        <f>(1-D44^2)/(SQRT(3)*D24)*D39</f>
        <v>165.83249176595271</v>
      </c>
    </row>
    <row r="61" spans="1:4" ht="15.75" x14ac:dyDescent="0.2">
      <c r="A61" s="1"/>
      <c r="B61" s="4" t="s">
        <v>66</v>
      </c>
      <c r="C61" s="16" t="s">
        <v>67</v>
      </c>
      <c r="D61" s="34">
        <f>IF(D45=0,2*D40/(SQRT(3)*D24),(1-D45^2)*D40/(SQRT(3)*D24))</f>
        <v>384.90017945975058</v>
      </c>
    </row>
    <row r="62" spans="1:4" x14ac:dyDescent="0.2">
      <c r="A62" s="1"/>
      <c r="B62" s="15" t="s">
        <v>68</v>
      </c>
      <c r="C62" s="16"/>
      <c r="D62" s="27"/>
    </row>
    <row r="63" spans="1:4" ht="15.75" x14ac:dyDescent="0.2">
      <c r="A63" s="1"/>
      <c r="B63" s="4" t="s">
        <v>80</v>
      </c>
      <c r="C63" s="4"/>
      <c r="D63" s="4"/>
    </row>
    <row r="64" spans="1:4" x14ac:dyDescent="0.2">
      <c r="A64" s="35"/>
      <c r="B64" s="35"/>
      <c r="C64" s="35"/>
      <c r="D64" s="35"/>
    </row>
  </sheetData>
  <pageMargins left="0.78740157480314965" right="0.78740157480314965" top="0.78740157480314965" bottom="0.78740157480314965" header="0.51181102362204722" footer="0.51181102362204722"/>
  <pageSetup paperSize="9" orientation="portrait" horizontalDpi="300" verticalDpi="300" r:id="rId1"/>
  <headerFooter alignWithMargins="0">
    <oddHeader>&amp;C&amp;F</oddHeader>
    <oddFooter>&amp;CSeite &amp;P von &amp;N</oddFooter>
  </headerFooter>
  <drawing r:id="rId2"/>
  <legacyDrawing r:id="rId3"/>
  <oleObjects>
    <mc:AlternateContent xmlns:mc="http://schemas.openxmlformats.org/markup-compatibility/2006">
      <mc:Choice Requires="x14">
        <oleObject progId="AutoCAD" shapeId="3073" r:id="rId4">
          <objectPr defaultSize="0" autoLine="0" autoPict="0" r:id="rId5">
            <anchor moveWithCells="1">
              <from>
                <xdr:col>1</xdr:col>
                <xdr:colOff>104775</xdr:colOff>
                <xdr:row>6</xdr:row>
                <xdr:rowOff>104775</xdr:rowOff>
              </from>
              <to>
                <xdr:col>1</xdr:col>
                <xdr:colOff>2419350</xdr:colOff>
                <xdr:row>15</xdr:row>
                <xdr:rowOff>66675</xdr:rowOff>
              </to>
            </anchor>
          </objectPr>
        </oleObject>
      </mc:Choice>
      <mc:Fallback>
        <oleObject progId="AutoCAD" shapeId="3073" r:id="rId4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52CE9-BA66-4652-B792-720AED5D7E82}">
  <dimension ref="A1:D64"/>
  <sheetViews>
    <sheetView topLeftCell="A25" zoomScaleNormal="100" workbookViewId="0">
      <selection activeCell="E42" sqref="E42"/>
    </sheetView>
  </sheetViews>
  <sheetFormatPr baseColWidth="10" defaultRowHeight="12.75" x14ac:dyDescent="0.2"/>
  <cols>
    <col min="1" max="1" width="12.7109375" style="13" customWidth="1"/>
    <col min="2" max="2" width="45.7109375" style="13" customWidth="1"/>
    <col min="3" max="4" width="12.7109375" style="13" customWidth="1"/>
    <col min="5" max="16384" width="11.42578125" style="13"/>
  </cols>
  <sheetData>
    <row r="1" spans="1:4" x14ac:dyDescent="0.2">
      <c r="A1" s="9" t="s">
        <v>79</v>
      </c>
      <c r="B1" s="10"/>
      <c r="C1" s="11" t="s">
        <v>0</v>
      </c>
      <c r="D1" s="12">
        <f ca="1">NOW()</f>
        <v>43858.525868518518</v>
      </c>
    </row>
    <row r="2" spans="1:4" ht="13.5" thickBot="1" x14ac:dyDescent="0.25">
      <c r="A2" s="14"/>
      <c r="C2" s="14"/>
      <c r="D2" s="14"/>
    </row>
    <row r="3" spans="1:4" ht="20.100000000000001" customHeight="1" x14ac:dyDescent="0.2">
      <c r="A3" s="1" t="s">
        <v>1</v>
      </c>
      <c r="B3" s="2" t="s">
        <v>87</v>
      </c>
      <c r="C3" s="3"/>
      <c r="D3" s="3"/>
    </row>
    <row r="4" spans="1:4" ht="20.100000000000001" customHeight="1" x14ac:dyDescent="0.2">
      <c r="A4" s="1" t="s">
        <v>2</v>
      </c>
      <c r="B4" s="4" t="s">
        <v>86</v>
      </c>
      <c r="C4" s="5"/>
      <c r="D4" s="6"/>
    </row>
    <row r="5" spans="1:4" ht="20.100000000000001" customHeight="1" x14ac:dyDescent="0.2">
      <c r="A5" s="1" t="s">
        <v>3</v>
      </c>
      <c r="B5" s="4" t="s">
        <v>81</v>
      </c>
      <c r="C5" s="5"/>
      <c r="D5" s="6"/>
    </row>
    <row r="6" spans="1:4" ht="20.100000000000001" customHeight="1" thickBot="1" x14ac:dyDescent="0.25">
      <c r="A6" s="7" t="s">
        <v>4</v>
      </c>
      <c r="B6" s="8" t="s">
        <v>5</v>
      </c>
      <c r="C6" s="8"/>
      <c r="D6" s="8"/>
    </row>
    <row r="7" spans="1:4" x14ac:dyDescent="0.2">
      <c r="A7" s="1"/>
      <c r="B7" s="6"/>
      <c r="C7" s="6"/>
      <c r="D7" s="6"/>
    </row>
    <row r="8" spans="1:4" x14ac:dyDescent="0.2">
      <c r="A8" s="1"/>
      <c r="B8" s="6"/>
      <c r="C8" s="6"/>
      <c r="D8" s="6"/>
    </row>
    <row r="9" spans="1:4" x14ac:dyDescent="0.2">
      <c r="A9" s="1"/>
      <c r="B9" s="6"/>
      <c r="C9" s="6"/>
      <c r="D9" s="6"/>
    </row>
    <row r="10" spans="1:4" x14ac:dyDescent="0.2">
      <c r="A10" s="1"/>
      <c r="B10" s="6"/>
      <c r="C10" s="6"/>
      <c r="D10" s="6"/>
    </row>
    <row r="11" spans="1:4" x14ac:dyDescent="0.2">
      <c r="A11" s="1"/>
      <c r="B11" s="6"/>
      <c r="C11" s="6"/>
      <c r="D11" s="6"/>
    </row>
    <row r="12" spans="1:4" x14ac:dyDescent="0.2">
      <c r="A12" s="1"/>
      <c r="B12" s="6"/>
      <c r="C12" s="6"/>
      <c r="D12" s="6"/>
    </row>
    <row r="13" spans="1:4" x14ac:dyDescent="0.2">
      <c r="A13" s="1"/>
      <c r="B13" s="6"/>
      <c r="C13" s="6"/>
      <c r="D13" s="6"/>
    </row>
    <row r="14" spans="1:4" x14ac:dyDescent="0.2">
      <c r="A14" s="1"/>
      <c r="B14" s="6"/>
      <c r="C14" s="6"/>
      <c r="D14" s="6"/>
    </row>
    <row r="15" spans="1:4" x14ac:dyDescent="0.2">
      <c r="A15" s="1"/>
      <c r="B15" s="6"/>
      <c r="C15" s="6"/>
      <c r="D15" s="6"/>
    </row>
    <row r="16" spans="1:4" x14ac:dyDescent="0.2">
      <c r="A16" s="1"/>
      <c r="B16" s="6"/>
      <c r="C16" s="6"/>
      <c r="D16" s="6"/>
    </row>
    <row r="17" spans="1:4" x14ac:dyDescent="0.2">
      <c r="A17" s="1"/>
      <c r="B17" s="6"/>
      <c r="C17" s="6"/>
      <c r="D17" s="6"/>
    </row>
    <row r="18" spans="1:4" ht="13.5" thickBot="1" x14ac:dyDescent="0.25">
      <c r="A18" s="1" t="s">
        <v>6</v>
      </c>
      <c r="B18" s="15" t="s">
        <v>7</v>
      </c>
      <c r="C18" s="4"/>
      <c r="D18" s="4"/>
    </row>
    <row r="19" spans="1:4" ht="15.75" x14ac:dyDescent="0.2">
      <c r="A19" s="1"/>
      <c r="B19" s="4" t="s">
        <v>74</v>
      </c>
      <c r="C19" s="16" t="s">
        <v>8</v>
      </c>
      <c r="D19" s="17">
        <v>339</v>
      </c>
    </row>
    <row r="20" spans="1:4" ht="16.5" thickBot="1" x14ac:dyDescent="0.25">
      <c r="A20" s="1"/>
      <c r="B20" s="4" t="s">
        <v>75</v>
      </c>
      <c r="C20" s="16" t="s">
        <v>9</v>
      </c>
      <c r="D20" s="18">
        <v>414</v>
      </c>
    </row>
    <row r="21" spans="1:4" ht="15" customHeight="1" thickBot="1" x14ac:dyDescent="0.25">
      <c r="A21" s="1"/>
      <c r="B21" s="15" t="s">
        <v>10</v>
      </c>
      <c r="C21" s="16"/>
      <c r="D21" s="19"/>
    </row>
    <row r="22" spans="1:4" ht="15.75" x14ac:dyDescent="0.2">
      <c r="A22" s="1"/>
      <c r="B22" s="10" t="s">
        <v>73</v>
      </c>
      <c r="C22" s="16" t="s">
        <v>11</v>
      </c>
      <c r="D22" s="17">
        <v>2</v>
      </c>
    </row>
    <row r="23" spans="1:4" ht="15.75" thickBot="1" x14ac:dyDescent="0.25">
      <c r="A23" s="1"/>
      <c r="B23" s="4" t="s">
        <v>82</v>
      </c>
      <c r="C23" s="20" t="s">
        <v>83</v>
      </c>
      <c r="D23" s="18">
        <v>0.18</v>
      </c>
    </row>
    <row r="24" spans="1:4" ht="15.75" x14ac:dyDescent="0.2">
      <c r="A24" s="1"/>
      <c r="B24" s="4" t="s">
        <v>12</v>
      </c>
      <c r="C24" s="21" t="s">
        <v>13</v>
      </c>
      <c r="D24" s="19">
        <v>1.2</v>
      </c>
    </row>
    <row r="25" spans="1:4" ht="15" customHeight="1" thickBot="1" x14ac:dyDescent="0.25">
      <c r="A25" s="1"/>
      <c r="B25" s="15" t="s">
        <v>14</v>
      </c>
      <c r="C25" s="16"/>
      <c r="D25" s="22"/>
    </row>
    <row r="26" spans="1:4" ht="15.75" x14ac:dyDescent="0.2">
      <c r="A26" s="1"/>
      <c r="B26" s="4" t="s">
        <v>15</v>
      </c>
      <c r="C26" s="16" t="s">
        <v>16</v>
      </c>
      <c r="D26" s="17">
        <v>217</v>
      </c>
    </row>
    <row r="27" spans="1:4" ht="15.75" x14ac:dyDescent="0.2">
      <c r="A27" s="1"/>
      <c r="B27" s="4" t="s">
        <v>17</v>
      </c>
      <c r="C27" s="16" t="s">
        <v>18</v>
      </c>
      <c r="D27" s="23">
        <v>40</v>
      </c>
    </row>
    <row r="28" spans="1:4" ht="15.75" x14ac:dyDescent="0.2">
      <c r="A28" s="1"/>
      <c r="B28" s="4" t="s">
        <v>19</v>
      </c>
      <c r="C28" s="16" t="s">
        <v>20</v>
      </c>
      <c r="D28" s="23">
        <v>275</v>
      </c>
    </row>
    <row r="29" spans="1:4" ht="16.5" thickBot="1" x14ac:dyDescent="0.25">
      <c r="A29" s="1"/>
      <c r="B29" s="4" t="s">
        <v>21</v>
      </c>
      <c r="C29" s="16" t="s">
        <v>22</v>
      </c>
      <c r="D29" s="18">
        <v>0</v>
      </c>
    </row>
    <row r="30" spans="1:4" ht="15" customHeight="1" thickBot="1" x14ac:dyDescent="0.25">
      <c r="A30" s="1"/>
      <c r="B30" s="15" t="s">
        <v>23</v>
      </c>
      <c r="C30" s="16"/>
      <c r="D30" s="22"/>
    </row>
    <row r="31" spans="1:4" ht="15.75" x14ac:dyDescent="0.2">
      <c r="A31" s="1"/>
      <c r="B31" s="4" t="s">
        <v>24</v>
      </c>
      <c r="C31" s="16" t="s">
        <v>25</v>
      </c>
      <c r="D31" s="17">
        <v>5</v>
      </c>
    </row>
    <row r="32" spans="1:4" ht="15.75" x14ac:dyDescent="0.2">
      <c r="A32" s="1"/>
      <c r="B32" s="4" t="s">
        <v>78</v>
      </c>
      <c r="C32" s="16" t="s">
        <v>26</v>
      </c>
      <c r="D32" s="23">
        <v>5</v>
      </c>
    </row>
    <row r="33" spans="1:4" ht="16.5" thickBot="1" x14ac:dyDescent="0.25">
      <c r="A33" s="1"/>
      <c r="B33" s="28" t="s">
        <v>88</v>
      </c>
      <c r="C33" s="36" t="s">
        <v>89</v>
      </c>
      <c r="D33" s="18">
        <v>0.4</v>
      </c>
    </row>
    <row r="34" spans="1:4" ht="15" customHeight="1" thickBot="1" x14ac:dyDescent="0.25">
      <c r="A34" s="1"/>
      <c r="B34" s="15" t="s">
        <v>27</v>
      </c>
      <c r="C34" s="16"/>
      <c r="D34" s="19"/>
    </row>
    <row r="35" spans="1:4" ht="15.75" x14ac:dyDescent="0.2">
      <c r="A35" s="1"/>
      <c r="B35" s="4" t="s">
        <v>69</v>
      </c>
      <c r="C35" s="16" t="s">
        <v>28</v>
      </c>
      <c r="D35" s="17">
        <v>210000</v>
      </c>
    </row>
    <row r="36" spans="1:4" ht="15.75" x14ac:dyDescent="0.2">
      <c r="A36" s="1"/>
      <c r="B36" s="4" t="s">
        <v>70</v>
      </c>
      <c r="C36" s="16" t="s">
        <v>29</v>
      </c>
      <c r="D36" s="23">
        <v>210000</v>
      </c>
    </row>
    <row r="37" spans="1:4" ht="15.75" x14ac:dyDescent="0.2">
      <c r="A37" s="1"/>
      <c r="B37" s="4" t="s">
        <v>71</v>
      </c>
      <c r="C37" s="24" t="s">
        <v>84</v>
      </c>
      <c r="D37" s="23">
        <v>0.3</v>
      </c>
    </row>
    <row r="38" spans="1:4" ht="15.75" x14ac:dyDescent="0.2">
      <c r="A38" s="1"/>
      <c r="B38" s="4" t="s">
        <v>72</v>
      </c>
      <c r="C38" s="24" t="s">
        <v>85</v>
      </c>
      <c r="D38" s="23">
        <v>0.3</v>
      </c>
    </row>
    <row r="39" spans="1:4" ht="15.75" x14ac:dyDescent="0.2">
      <c r="A39" s="1"/>
      <c r="B39" s="4" t="s">
        <v>76</v>
      </c>
      <c r="C39" s="16" t="s">
        <v>30</v>
      </c>
      <c r="D39" s="23">
        <f>750*0.9</f>
        <v>675</v>
      </c>
    </row>
    <row r="40" spans="1:4" ht="16.5" thickBot="1" x14ac:dyDescent="0.25">
      <c r="A40" s="1"/>
      <c r="B40" s="4" t="s">
        <v>77</v>
      </c>
      <c r="C40" s="16" t="s">
        <v>31</v>
      </c>
      <c r="D40" s="18">
        <v>400</v>
      </c>
    </row>
    <row r="41" spans="1:4" x14ac:dyDescent="0.2">
      <c r="A41" s="1"/>
      <c r="B41" s="4"/>
      <c r="C41" s="16"/>
      <c r="D41" s="22"/>
    </row>
    <row r="42" spans="1:4" x14ac:dyDescent="0.2">
      <c r="A42" s="1" t="s">
        <v>32</v>
      </c>
      <c r="B42" s="4" t="s">
        <v>33</v>
      </c>
      <c r="C42" s="4"/>
      <c r="D42" s="4"/>
    </row>
    <row r="43" spans="1:4" x14ac:dyDescent="0.2">
      <c r="A43" s="1"/>
      <c r="B43" s="4"/>
      <c r="C43" s="4"/>
      <c r="D43" s="4"/>
    </row>
    <row r="44" spans="1:4" ht="15.75" x14ac:dyDescent="0.2">
      <c r="A44" s="1" t="s">
        <v>34</v>
      </c>
      <c r="B44" s="4" t="s">
        <v>35</v>
      </c>
      <c r="C44" s="16" t="s">
        <v>36</v>
      </c>
      <c r="D44" s="25">
        <f>D26/D28</f>
        <v>0.78909090909090907</v>
      </c>
    </row>
    <row r="45" spans="1:4" ht="15.75" x14ac:dyDescent="0.2">
      <c r="A45" s="1"/>
      <c r="B45" s="4"/>
      <c r="C45" s="16" t="s">
        <v>37</v>
      </c>
      <c r="D45" s="25">
        <f>D29/D26</f>
        <v>0</v>
      </c>
    </row>
    <row r="46" spans="1:4" x14ac:dyDescent="0.2">
      <c r="A46" s="1"/>
      <c r="B46" s="4" t="s">
        <v>38</v>
      </c>
      <c r="C46" s="16" t="s">
        <v>39</v>
      </c>
      <c r="D46" s="25">
        <f>D35/D36*((1+D45^2)/(1-D45^2)-D38)+(1+D44^2)/(1-D44^2)+D37</f>
        <v>5.3003223997757214</v>
      </c>
    </row>
    <row r="47" spans="1:4" ht="15.75" x14ac:dyDescent="0.2">
      <c r="A47" s="26"/>
      <c r="B47" s="4" t="s">
        <v>40</v>
      </c>
      <c r="C47" s="16" t="s">
        <v>41</v>
      </c>
      <c r="D47" s="27">
        <f>D33*(D31+D32)</f>
        <v>4</v>
      </c>
    </row>
    <row r="48" spans="1:4" ht="15.75" x14ac:dyDescent="0.2">
      <c r="A48" s="1"/>
      <c r="B48" s="4" t="s">
        <v>42</v>
      </c>
      <c r="C48" s="16" t="s">
        <v>43</v>
      </c>
      <c r="D48" s="27">
        <f>D19-D47</f>
        <v>335</v>
      </c>
    </row>
    <row r="49" spans="1:4" ht="15.75" x14ac:dyDescent="0.2">
      <c r="A49" s="1"/>
      <c r="B49" s="28" t="s">
        <v>44</v>
      </c>
      <c r="C49" s="16" t="s">
        <v>45</v>
      </c>
      <c r="D49" s="25">
        <f>D48/D26</f>
        <v>1.5437788018433181</v>
      </c>
    </row>
    <row r="50" spans="1:4" ht="15.75" x14ac:dyDescent="0.2">
      <c r="A50" s="1"/>
      <c r="B50" s="28" t="s">
        <v>46</v>
      </c>
      <c r="C50" s="16" t="s">
        <v>47</v>
      </c>
      <c r="D50" s="25">
        <f>IF(AND(D45=0,D35=D36,D37=D38),D49*10^-3*((1-D44^2)/2)*D35,D49*10^-3*D35/D46)</f>
        <v>61.164873367102125</v>
      </c>
    </row>
    <row r="51" spans="1:4" ht="15.75" x14ac:dyDescent="0.2">
      <c r="A51" s="1"/>
      <c r="B51" s="15" t="s">
        <v>48</v>
      </c>
      <c r="C51" s="16" t="s">
        <v>49</v>
      </c>
      <c r="D51" s="29">
        <f>D50*D26*PI()*D27*D23</f>
        <v>300223.1545318141</v>
      </c>
    </row>
    <row r="52" spans="1:4" ht="15.75" x14ac:dyDescent="0.2">
      <c r="A52" s="1"/>
      <c r="B52" s="4" t="s">
        <v>50</v>
      </c>
      <c r="C52" s="16" t="s">
        <v>51</v>
      </c>
      <c r="D52" s="30">
        <f>D51/D22</f>
        <v>150111.57726590705</v>
      </c>
    </row>
    <row r="53" spans="1:4" ht="15" customHeight="1" x14ac:dyDescent="0.2">
      <c r="A53" s="1"/>
      <c r="B53" s="15" t="s">
        <v>52</v>
      </c>
      <c r="C53" s="16" t="s">
        <v>53</v>
      </c>
      <c r="D53" s="31">
        <f>D52*(D26*10^-3/2)</f>
        <v>16287.106133350915</v>
      </c>
    </row>
    <row r="54" spans="1:4" ht="15" customHeight="1" x14ac:dyDescent="0.2">
      <c r="A54" s="1"/>
      <c r="B54" s="32" t="s">
        <v>54</v>
      </c>
      <c r="C54" s="16" t="s">
        <v>55</v>
      </c>
      <c r="D54" s="29">
        <f>D52</f>
        <v>150111.57726590705</v>
      </c>
    </row>
    <row r="55" spans="1:4" x14ac:dyDescent="0.2">
      <c r="A55" s="1"/>
      <c r="B55" s="4"/>
      <c r="C55" s="16"/>
      <c r="D55" s="27"/>
    </row>
    <row r="56" spans="1:4" x14ac:dyDescent="0.2">
      <c r="A56" s="33" t="s">
        <v>56</v>
      </c>
      <c r="B56" s="28" t="s">
        <v>57</v>
      </c>
      <c r="C56" s="16"/>
      <c r="D56" s="27"/>
    </row>
    <row r="57" spans="1:4" ht="15.75" x14ac:dyDescent="0.2">
      <c r="A57" s="33"/>
      <c r="B57" s="28" t="s">
        <v>58</v>
      </c>
      <c r="C57" s="16" t="s">
        <v>59</v>
      </c>
      <c r="D57" s="27">
        <f>D20-D47</f>
        <v>410</v>
      </c>
    </row>
    <row r="58" spans="1:4" ht="15.75" x14ac:dyDescent="0.2">
      <c r="A58" s="33"/>
      <c r="B58" s="28" t="s">
        <v>60</v>
      </c>
      <c r="C58" s="16" t="s">
        <v>61</v>
      </c>
      <c r="D58" s="25">
        <f>D57/D26</f>
        <v>1.8894009216589862</v>
      </c>
    </row>
    <row r="59" spans="1:4" ht="15" customHeight="1" x14ac:dyDescent="0.2">
      <c r="A59" s="1"/>
      <c r="B59" s="15" t="s">
        <v>62</v>
      </c>
      <c r="C59" s="16" t="s">
        <v>63</v>
      </c>
      <c r="D59" s="31">
        <f>IF(AND(D45=0,D35=D36,D37=D38),D58*10^-3*((1-D44^2)/2)*D35,D58*10^-3*D35/D46)</f>
        <v>74.858501732871247</v>
      </c>
    </row>
    <row r="60" spans="1:4" ht="15.75" x14ac:dyDescent="0.2">
      <c r="A60" s="1"/>
      <c r="B60" s="4" t="s">
        <v>64</v>
      </c>
      <c r="C60" s="16" t="s">
        <v>65</v>
      </c>
      <c r="D60" s="34">
        <f>(1-D44^2)/(SQRT(3)*D24)*D39</f>
        <v>122.54331035897231</v>
      </c>
    </row>
    <row r="61" spans="1:4" ht="15.75" x14ac:dyDescent="0.2">
      <c r="A61" s="1"/>
      <c r="B61" s="4" t="s">
        <v>66</v>
      </c>
      <c r="C61" s="16" t="s">
        <v>67</v>
      </c>
      <c r="D61" s="34">
        <f>IF(D45=0,2*D40/(SQRT(3)*D24),(1-D45^2)*D40/(SQRT(3)*D24))</f>
        <v>384.90017945975058</v>
      </c>
    </row>
    <row r="62" spans="1:4" x14ac:dyDescent="0.2">
      <c r="A62" s="1"/>
      <c r="B62" s="15" t="s">
        <v>68</v>
      </c>
      <c r="C62" s="16"/>
      <c r="D62" s="27"/>
    </row>
    <row r="63" spans="1:4" ht="15.75" x14ac:dyDescent="0.2">
      <c r="A63" s="1"/>
      <c r="B63" s="4" t="s">
        <v>80</v>
      </c>
      <c r="C63" s="4"/>
      <c r="D63" s="4"/>
    </row>
    <row r="64" spans="1:4" x14ac:dyDescent="0.2">
      <c r="A64" s="35"/>
      <c r="B64" s="35"/>
      <c r="C64" s="35"/>
      <c r="D64" s="35"/>
    </row>
  </sheetData>
  <pageMargins left="0.78740157480314965" right="0.78740157480314965" top="0.78740157480314965" bottom="0.78740157480314965" header="0.51181102362204722" footer="0.51181102362204722"/>
  <pageSetup paperSize="9" orientation="portrait" horizontalDpi="300" verticalDpi="300" r:id="rId1"/>
  <headerFooter alignWithMargins="0">
    <oddHeader>&amp;C&amp;F</oddHeader>
    <oddFooter>&amp;CSeite &amp;P von &amp;N</oddFooter>
  </headerFooter>
  <drawing r:id="rId2"/>
  <legacyDrawing r:id="rId3"/>
  <oleObjects>
    <mc:AlternateContent xmlns:mc="http://schemas.openxmlformats.org/markup-compatibility/2006">
      <mc:Choice Requires="x14">
        <oleObject progId="AutoCAD" shapeId="4097" r:id="rId4">
          <objectPr defaultSize="0" autoLine="0" autoPict="0" r:id="rId5">
            <anchor moveWithCells="1">
              <from>
                <xdr:col>1</xdr:col>
                <xdr:colOff>104775</xdr:colOff>
                <xdr:row>6</xdr:row>
                <xdr:rowOff>104775</xdr:rowOff>
              </from>
              <to>
                <xdr:col>1</xdr:col>
                <xdr:colOff>2419350</xdr:colOff>
                <xdr:row>15</xdr:row>
                <xdr:rowOff>66675</xdr:rowOff>
              </to>
            </anchor>
          </objectPr>
        </oleObject>
      </mc:Choice>
      <mc:Fallback>
        <oleObject progId="AutoCAD" shapeId="4097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C2237-01B7-47E0-9D9E-AB3E32901ED8}">
  <dimension ref="A1:C1"/>
  <sheetViews>
    <sheetView workbookViewId="0">
      <selection activeCell="B1" sqref="B1"/>
    </sheetView>
  </sheetViews>
  <sheetFormatPr baseColWidth="10" defaultRowHeight="12.75" x14ac:dyDescent="0.2"/>
  <cols>
    <col min="1" max="1" width="14.140625" bestFit="1" customWidth="1"/>
  </cols>
  <sheetData>
    <row r="1" spans="1:3" x14ac:dyDescent="0.2">
      <c r="A1" t="s">
        <v>90</v>
      </c>
      <c r="B1" s="37">
        <f>'09-pressv20'!D51+'09-pressv20 (2)'!D51+'09-pressv20 (3)'!D51+'09-pressv20 (4)'!D51</f>
        <v>1164296.7225732855</v>
      </c>
      <c r="C1" t="s">
        <v>91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09-pressv20</vt:lpstr>
      <vt:lpstr>09-pressv20 (2)</vt:lpstr>
      <vt:lpstr>09-pressv20 (3)</vt:lpstr>
      <vt:lpstr>09-pressv20 (4)</vt:lpstr>
      <vt:lpstr>Tabelle4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Herr Moehler</dc:creator>
  <cp:lastModifiedBy>Tanja Elke Hofmann</cp:lastModifiedBy>
  <cp:lastPrinted>2018-01-31T14:33:04Z</cp:lastPrinted>
  <dcterms:created xsi:type="dcterms:W3CDTF">1999-02-18T09:19:12Z</dcterms:created>
  <dcterms:modified xsi:type="dcterms:W3CDTF">2020-01-28T11:41:40Z</dcterms:modified>
</cp:coreProperties>
</file>