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4\"/>
    </mc:Choice>
  </mc:AlternateContent>
  <xr:revisionPtr revIDLastSave="0" documentId="8_{6546D0DE-75B5-4CE7-9C68-4C1AD0BDCFE2}" xr6:coauthVersionLast="36" xr6:coauthVersionMax="36" xr10:uidLastSave="{00000000-0000-0000-0000-000000000000}"/>
  <workbookProtection lockStructure="1"/>
  <bookViews>
    <workbookView xWindow="0" yWindow="0" windowWidth="28800" windowHeight="14025" tabRatio="417" xr2:uid="{00000000-000D-0000-FFFF-FFFF00000000}"/>
  </bookViews>
  <sheets>
    <sheet name="13-gstif10" sheetId="1" r:id="rId1"/>
    <sheet name="13-zul_Bean" sheetId="2" r:id="rId2"/>
  </sheets>
  <definedNames>
    <definedName name="a">'13-gstif10'!$D$26</definedName>
    <definedName name="A_">'13-gstif10'!$D$36</definedName>
    <definedName name="b">'13-gstif10'!$D$27</definedName>
    <definedName name="d">'13-gstif10'!$D$25</definedName>
    <definedName name="F">'13-gstif10'!$D$20</definedName>
    <definedName name="Wb">'13-gstif10'!$D$37</definedName>
    <definedName name="Wb_">'13-gstif10'!$D$38</definedName>
  </definedNames>
  <calcPr calcId="191029"/>
</workbook>
</file>

<file path=xl/calcChain.xml><?xml version="1.0" encoding="utf-8"?>
<calcChain xmlns="http://schemas.openxmlformats.org/spreadsheetml/2006/main">
  <c r="D38" i="1" l="1"/>
  <c r="D45" i="1" s="1"/>
  <c r="D40" i="1"/>
  <c r="D41" i="1"/>
  <c r="D37" i="1"/>
  <c r="D44" i="1" s="1"/>
  <c r="D36" i="1"/>
  <c r="D43" i="1" s="1"/>
  <c r="D31" i="1"/>
  <c r="D23" i="1"/>
  <c r="C57" i="1" s="1"/>
  <c r="D1" i="1"/>
  <c r="D56" i="1" l="1"/>
  <c r="D57" i="1"/>
  <c r="C56" i="1"/>
  <c r="C55" i="1"/>
  <c r="D35" i="1"/>
  <c r="C50" i="1" s="1"/>
  <c r="D55" i="1"/>
  <c r="D51" i="1" l="1"/>
  <c r="C52" i="1"/>
  <c r="D52" i="1"/>
  <c r="C51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  <author>Herr Moehler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Informationen zu diesem Programm:
Berechnung von Flächenpressungen, Scher- und Biegebeanspruchungen einer vorgegebenen Gelenkstift- oder Bolzenverbindung.
Abschnitt:
13.3
Beispiel:
13.1
Aufgaben:
A13.1
A13.3, nur Teil 2
            wobei die Belastungskraft F = 508 N nach den Regeln der
            Mechanik getrennt berechnet werden muss.
A13.6, wobei die Belastungskraft F = 5100 N getrennt berechnet
            werden muss.
            Für Gelenkstift und Bauteil ist jeweils ein Arbeitsblatt anzufertigen.</t>
        </r>
      </text>
    </comment>
    <comment ref="D23" authorId="1" shapeId="0" xr:uid="{00000000-0006-0000-0000-000002000000}">
      <text>
        <r>
          <rPr>
            <sz val="9"/>
            <color indexed="81"/>
            <rFont val="Tahoma"/>
            <family val="2"/>
          </rPr>
          <t>Kennziffern für die Lastfälle:
1 = ruhend
2 = schwellend
3 = wechselnd</t>
        </r>
      </text>
    </comment>
    <comment ref="D31" authorId="1" shapeId="0" xr:uid="{00000000-0006-0000-0000-000003000000}">
      <text>
        <r>
          <rPr>
            <sz val="9"/>
            <color indexed="81"/>
            <rFont val="Tahoma"/>
            <family val="2"/>
          </rPr>
          <t xml:space="preserve">Kennziffern für den Bauteilwerkstoff:
1 = S235 (St 37)
2 = E295 (St 50)
3 = Stahlguss
4 = Grauguss
5 = CuSn-, CuZn-Leg.
6 = AlCuMg-Leg.
7 = AlSi-Leg.
</t>
        </r>
      </text>
    </comment>
  </commentList>
</comments>
</file>

<file path=xl/sharedStrings.xml><?xml version="1.0" encoding="utf-8"?>
<sst xmlns="http://schemas.openxmlformats.org/spreadsheetml/2006/main" count="115" uniqueCount="74">
  <si>
    <t>Datum:</t>
  </si>
  <si>
    <t>Quelle:</t>
  </si>
  <si>
    <t>Kapitel:</t>
  </si>
  <si>
    <t>13 - Stift- und Bolzenverbindungen</t>
  </si>
  <si>
    <t>Thema:</t>
  </si>
  <si>
    <t>Gelenkstift- oder Bolzenverbindung</t>
  </si>
  <si>
    <t>Problem:</t>
  </si>
  <si>
    <t>Flächenpressung, Scher- und Biegespannung</t>
  </si>
  <si>
    <t>gegeben:</t>
  </si>
  <si>
    <t>Belastungsgröße, Beanspruchung:</t>
  </si>
  <si>
    <t>Belastungskraft der Verbindung</t>
  </si>
  <si>
    <t>F (N)</t>
  </si>
  <si>
    <t>3 mögliche Lastfälle</t>
  </si>
  <si>
    <t>Abmessungen:</t>
  </si>
  <si>
    <t>Stift- bzw. Bolzendurchmesser</t>
  </si>
  <si>
    <t>d (mm)</t>
  </si>
  <si>
    <t>Bauteildicken des Außenteils</t>
  </si>
  <si>
    <t>a (mm)</t>
  </si>
  <si>
    <t>Bauteildicken des Innenteils</t>
  </si>
  <si>
    <t>b (mm)</t>
  </si>
  <si>
    <t>Werkstoffe:</t>
  </si>
  <si>
    <t>7 mögliche Bauteilwerkstoffe</t>
  </si>
  <si>
    <t>gesucht:</t>
  </si>
  <si>
    <t>Flächenpressungen, Scherspannung und Biegespannung</t>
  </si>
  <si>
    <t>Ergebnisse:</t>
  </si>
  <si>
    <t>kombinierte Kennziffer (Lastfall und Bauteilwerkstoff)</t>
  </si>
  <si>
    <t>kk</t>
  </si>
  <si>
    <t>Stift- bzw. Bolzenquerschnitt</t>
  </si>
  <si>
    <t>Widerstandsmoment gegen Biegung</t>
  </si>
  <si>
    <r>
      <t>W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(mm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</si>
  <si>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Pressung der Lochwand im Außenbauteil</t>
  </si>
  <si>
    <r>
      <t>p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</si>
  <si>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Pressung der Lochwand im Innenbauteil</t>
  </si>
  <si>
    <r>
      <t>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</si>
  <si>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Scherspannung im Stift- bzw. Bolzenquerschnitt</t>
  </si>
  <si>
    <r>
      <t>t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</si>
  <si>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Biegespannung im Stift- bzw. Bolzenquerschnitt</t>
  </si>
  <si>
    <r>
      <t>s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</si>
  <si>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Kontrolle: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</si>
  <si>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</si>
  <si>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</si>
  <si>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Sitz mit gekerbtem Teil:</t>
  </si>
  <si>
    <t>Gleitsitz glatter Bolzen:</t>
  </si>
  <si>
    <r>
      <t>t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</si>
  <si>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bzul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</si>
  <si>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Beanspruchungen für Stift- und Bolzenverbindungen</t>
  </si>
  <si>
    <t>Nabenwerkstoff</t>
  </si>
  <si>
    <t>Lastfall ruhend: linksbündig ausgerichtet</t>
  </si>
  <si>
    <t>Lastfall schwellend: mittig ausgerichtet</t>
  </si>
  <si>
    <t>Lastfall wechselnd: rechtsbündig ausgerichtet</t>
  </si>
  <si>
    <t>Preßsitz glatter Stifte</t>
  </si>
  <si>
    <t>Sitz mit gekerbtem Teil</t>
  </si>
  <si>
    <t>Gleitsitz glatter Bolzen</t>
  </si>
  <si>
    <t>zulässige Biegespannungen im Stift- bzw. Bolzenquerschnitt (Decker, Tab. A 13.1)</t>
  </si>
  <si>
    <t>Lastfall</t>
  </si>
  <si>
    <t>ruhend</t>
  </si>
  <si>
    <t>schwellend</t>
  </si>
  <si>
    <t>wechselnd</t>
  </si>
  <si>
    <t>zulässige Scherspannungen im Stift- bzw. Bolzenquerschnitt (Decker, Tab. A 13.1)</t>
  </si>
  <si>
    <t>Sind die errechneten Spannungen kleiner als die zulässigen (Tab. 13.1) ?</t>
  </si>
  <si>
    <t>INFO</t>
  </si>
  <si>
    <t>S235</t>
  </si>
  <si>
    <t>E295</t>
  </si>
  <si>
    <t>CuSn-, CuZn-Leg.</t>
  </si>
  <si>
    <t>AlCuMg-Leg.</t>
  </si>
  <si>
    <t>AlSi-Leg.</t>
  </si>
  <si>
    <t>Presssitz glatter Stifte:</t>
  </si>
  <si>
    <t>bei Stiften oder Bolzen aus Stahl (Erfahrungswerte, Tab. 13.1)</t>
  </si>
  <si>
    <t>zulässige Flächenpressungen der Lochwand im Bauteil (Tab. 13.1)</t>
  </si>
  <si>
    <t>Stahlguss</t>
  </si>
  <si>
    <t>Grauguss</t>
  </si>
  <si>
    <r>
      <t>A</t>
    </r>
    <r>
      <rPr>
        <sz val="10"/>
        <rFont val="Arial"/>
        <family val="2"/>
      </rPr>
      <t xml:space="preserve"> 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</si>
  <si>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Decker, Maschinenelemente, 20. Auflage</t>
  </si>
  <si>
    <t>näherungsweise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</si>
</sst>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2"/>
      <name val="Symbol"/>
      <family val="1"/>
      <charset val="2"/>
    </font>
    <font>
      <i/>
      <u/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2" borderId="2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 applyProtection="1">
      <alignment vertical="center"/>
    </xf>
    <xf numFmtId="0" fontId="0" fillId="2" borderId="1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7" fillId="3" borderId="0" xfId="0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Border="1" applyAlignment="1" applyProtection="1">
      <alignment horizontal="right" vertical="center"/>
    </xf>
    <xf numFmtId="14" fontId="0" fillId="2" borderId="0" xfId="0" applyNumberForma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 wrapText="1"/>
    </xf>
    <xf numFmtId="0" fontId="0" fillId="0" borderId="2" xfId="0" applyBorder="1" applyAlignment="1">
      <alignment vertical="center"/>
    </xf>
    <xf numFmtId="0" fontId="0" fillId="3" borderId="0" xfId="0" applyFill="1" applyAlignment="1">
      <alignment vertical="center"/>
    </xf>
    <xf numFmtId="0" fontId="5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5" borderId="10" xfId="0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horizontal="center" vertical="center"/>
    </xf>
    <xf numFmtId="2" fontId="0" fillId="2" borderId="0" xfId="0" applyNumberFormat="1" applyFill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2" fontId="5" fillId="4" borderId="0" xfId="0" applyNumberFormat="1" applyFon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0" fillId="3" borderId="2" xfId="0" applyFill="1" applyBorder="1" applyAlignment="1" applyProtection="1">
      <alignment vertical="center"/>
    </xf>
    <xf numFmtId="2" fontId="5" fillId="3" borderId="0" xfId="0" applyNumberFormat="1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1" fillId="3" borderId="2" xfId="0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right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6" borderId="7" xfId="0" applyFill="1" applyBorder="1" applyAlignment="1" applyProtection="1">
      <alignment horizontal="center" vertical="center"/>
    </xf>
    <xf numFmtId="0" fontId="6" fillId="6" borderId="7" xfId="0" applyFont="1" applyFill="1" applyBorder="1" applyAlignment="1" applyProtection="1">
      <alignment horizontal="center" vertical="center"/>
    </xf>
    <xf numFmtId="0" fontId="12" fillId="7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 vertical="center"/>
    </xf>
    <xf numFmtId="2" fontId="2" fillId="4" borderId="0" xfId="0" applyNumberFormat="1" applyFont="1" applyFill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right" vertical="center"/>
    </xf>
    <xf numFmtId="0" fontId="0" fillId="7" borderId="0" xfId="0" applyFill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 applyProtection="1">
      <alignment vertical="center"/>
    </xf>
    <xf numFmtId="3" fontId="0" fillId="5" borderId="12" xfId="0" applyNumberFormat="1" applyFill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7</xdr:row>
      <xdr:rowOff>114300</xdr:rowOff>
    </xdr:from>
    <xdr:to>
      <xdr:col>1</xdr:col>
      <xdr:colOff>1990725</xdr:colOff>
      <xdr:row>17</xdr:row>
      <xdr:rowOff>85725</xdr:rowOff>
    </xdr:to>
    <xdr:pic>
      <xdr:nvPicPr>
        <xdr:cNvPr id="1057" name="Picture 2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82" t="1857" r="36047" b="2917"/>
        <a:stretch>
          <a:fillRect/>
        </a:stretch>
      </xdr:blipFill>
      <xdr:spPr bwMode="auto">
        <a:xfrm>
          <a:off x="1028700" y="1685925"/>
          <a:ext cx="1809750" cy="244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371475</xdr:colOff>
      <xdr:row>58</xdr:row>
      <xdr:rowOff>123825</xdr:rowOff>
    </xdr:from>
    <xdr:to>
      <xdr:col>1</xdr:col>
      <xdr:colOff>2714625</xdr:colOff>
      <xdr:row>72</xdr:row>
      <xdr:rowOff>76200</xdr:rowOff>
    </xdr:to>
    <xdr:pic>
      <xdr:nvPicPr>
        <xdr:cNvPr id="1058" name="Picture 29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272" r="10802"/>
        <a:stretch>
          <a:fillRect/>
        </a:stretch>
      </xdr:blipFill>
      <xdr:spPr bwMode="auto">
        <a:xfrm>
          <a:off x="1219200" y="12134850"/>
          <a:ext cx="2343150" cy="221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685800</xdr:colOff>
      <xdr:row>2</xdr:row>
      <xdr:rowOff>76200</xdr:rowOff>
    </xdr:from>
    <xdr:to>
      <xdr:col>3</xdr:col>
      <xdr:colOff>1000125</xdr:colOff>
      <xdr:row>6</xdr:row>
      <xdr:rowOff>142875</xdr:rowOff>
    </xdr:to>
    <xdr:pic>
      <xdr:nvPicPr>
        <xdr:cNvPr id="1059" name="Picture 30" descr="Stift_0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81525" y="409575"/>
          <a:ext cx="1162050" cy="10572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1314450</xdr:colOff>
      <xdr:row>73</xdr:row>
      <xdr:rowOff>142875</xdr:rowOff>
    </xdr:from>
    <xdr:to>
      <xdr:col>3</xdr:col>
      <xdr:colOff>733425</xdr:colOff>
      <xdr:row>93</xdr:row>
      <xdr:rowOff>47625</xdr:rowOff>
    </xdr:to>
    <xdr:pic>
      <xdr:nvPicPr>
        <xdr:cNvPr id="1060" name="Picture 3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15503" r="8516"/>
        <a:stretch>
          <a:fillRect/>
        </a:stretch>
      </xdr:blipFill>
      <xdr:spPr bwMode="auto">
        <a:xfrm>
          <a:off x="2162175" y="14582775"/>
          <a:ext cx="3314700" cy="314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95"/>
  <sheetViews>
    <sheetView tabSelected="1" zoomScaleNormal="100" workbookViewId="0">
      <selection activeCell="D27" sqref="D27"/>
    </sheetView>
  </sheetViews>
  <sheetFormatPr baseColWidth="10" defaultColWidth="11.42578125" defaultRowHeight="12.75" x14ac:dyDescent="0.2"/>
  <cols>
    <col min="1" max="1" width="12.7109375" style="7" customWidth="1"/>
    <col min="2" max="2" width="45.7109375" style="7" customWidth="1"/>
    <col min="3" max="3" width="12.7109375" style="7" customWidth="1"/>
    <col min="4" max="4" width="15.7109375" style="7" customWidth="1"/>
    <col min="5" max="16384" width="11.42578125" style="7"/>
  </cols>
  <sheetData>
    <row r="1" spans="1:4" x14ac:dyDescent="0.2">
      <c r="A1" s="16" t="s">
        <v>60</v>
      </c>
      <c r="B1" s="8"/>
      <c r="C1" s="17" t="s">
        <v>0</v>
      </c>
      <c r="D1" s="18">
        <f ca="1">NOW()</f>
        <v>43857.527198263888</v>
      </c>
    </row>
    <row r="2" spans="1:4" ht="13.5" thickBot="1" x14ac:dyDescent="0.25">
      <c r="A2" s="10"/>
      <c r="B2" s="10"/>
      <c r="C2" s="10"/>
      <c r="D2" s="10"/>
    </row>
    <row r="3" spans="1:4" ht="20.100000000000001" customHeight="1" x14ac:dyDescent="0.2">
      <c r="A3" s="5" t="s">
        <v>1</v>
      </c>
      <c r="B3" s="15" t="s">
        <v>72</v>
      </c>
      <c r="C3" s="14"/>
      <c r="D3" s="19"/>
    </row>
    <row r="4" spans="1:4" ht="20.100000000000001" customHeight="1" x14ac:dyDescent="0.2">
      <c r="A4" s="5" t="s">
        <v>2</v>
      </c>
      <c r="B4" s="7" t="s">
        <v>3</v>
      </c>
      <c r="C4" s="6"/>
      <c r="D4" s="20"/>
    </row>
    <row r="5" spans="1:4" ht="20.100000000000001" customHeight="1" x14ac:dyDescent="0.2">
      <c r="A5" s="21"/>
      <c r="B5" s="22"/>
      <c r="C5" s="6"/>
      <c r="D5" s="20"/>
    </row>
    <row r="6" spans="1:4" ht="20.100000000000001" customHeight="1" x14ac:dyDescent="0.2">
      <c r="A6" s="5" t="s">
        <v>4</v>
      </c>
      <c r="B6" s="8" t="s">
        <v>5</v>
      </c>
      <c r="C6" s="6"/>
      <c r="D6" s="6"/>
    </row>
    <row r="7" spans="1:4" ht="20.100000000000001" customHeight="1" thickBot="1" x14ac:dyDescent="0.25">
      <c r="A7" s="9" t="s">
        <v>6</v>
      </c>
      <c r="B7" s="10" t="s">
        <v>7</v>
      </c>
      <c r="C7" s="10"/>
      <c r="D7" s="10"/>
    </row>
    <row r="8" spans="1:4" ht="20.100000000000001" customHeight="1" x14ac:dyDescent="0.2">
      <c r="A8" s="5"/>
      <c r="B8" s="6"/>
      <c r="C8" s="6"/>
      <c r="D8" s="6"/>
    </row>
    <row r="9" spans="1:4" ht="20.100000000000001" customHeight="1" x14ac:dyDescent="0.2">
      <c r="A9" s="5"/>
      <c r="B9" s="6"/>
      <c r="C9" s="6"/>
      <c r="D9" s="6"/>
    </row>
    <row r="10" spans="1:4" ht="20.100000000000001" customHeight="1" x14ac:dyDescent="0.2">
      <c r="A10" s="5"/>
      <c r="B10" s="6"/>
      <c r="C10" s="6"/>
      <c r="D10" s="6"/>
    </row>
    <row r="11" spans="1:4" ht="20.100000000000001" customHeight="1" x14ac:dyDescent="0.2">
      <c r="A11" s="5"/>
      <c r="B11" s="6"/>
      <c r="C11" s="6"/>
      <c r="D11" s="6"/>
    </row>
    <row r="12" spans="1:4" ht="20.100000000000001" customHeight="1" x14ac:dyDescent="0.2">
      <c r="A12" s="5"/>
      <c r="B12" s="6"/>
      <c r="C12" s="6"/>
      <c r="D12" s="6"/>
    </row>
    <row r="13" spans="1:4" ht="20.100000000000001" customHeight="1" x14ac:dyDescent="0.2">
      <c r="A13" s="5"/>
      <c r="B13" s="6"/>
      <c r="C13" s="6"/>
      <c r="D13" s="6"/>
    </row>
    <row r="14" spans="1:4" ht="20.100000000000001" customHeight="1" x14ac:dyDescent="0.2">
      <c r="A14" s="5"/>
      <c r="B14" s="6"/>
      <c r="C14" s="6"/>
      <c r="D14" s="6"/>
    </row>
    <row r="15" spans="1:4" ht="20.100000000000001" customHeight="1" x14ac:dyDescent="0.2">
      <c r="A15" s="5"/>
      <c r="B15" s="6"/>
      <c r="C15" s="6"/>
      <c r="D15" s="6"/>
    </row>
    <row r="16" spans="1:4" ht="20.100000000000001" customHeight="1" x14ac:dyDescent="0.2">
      <c r="A16" s="5"/>
      <c r="B16" s="6"/>
      <c r="C16" s="6"/>
      <c r="D16" s="6"/>
    </row>
    <row r="17" spans="1:4" ht="20.100000000000001" customHeight="1" x14ac:dyDescent="0.2">
      <c r="A17" s="5"/>
      <c r="B17" s="6"/>
      <c r="C17" s="6"/>
      <c r="D17" s="6"/>
    </row>
    <row r="18" spans="1:4" x14ac:dyDescent="0.2">
      <c r="A18" s="5"/>
      <c r="B18" s="8"/>
      <c r="C18" s="8"/>
      <c r="D18" s="8"/>
    </row>
    <row r="19" spans="1:4" ht="15.75" customHeight="1" thickBot="1" x14ac:dyDescent="0.25">
      <c r="A19" s="5" t="s">
        <v>8</v>
      </c>
      <c r="B19" s="23" t="s">
        <v>9</v>
      </c>
      <c r="C19" s="8"/>
      <c r="D19" s="8"/>
    </row>
    <row r="20" spans="1:4" ht="15.75" customHeight="1" thickBot="1" x14ac:dyDescent="0.25">
      <c r="A20" s="5"/>
      <c r="B20" s="8" t="s">
        <v>10</v>
      </c>
      <c r="C20" s="24" t="s">
        <v>11</v>
      </c>
      <c r="D20" s="66">
        <v>64500</v>
      </c>
    </row>
    <row r="21" spans="1:4" ht="15.75" customHeight="1" thickBot="1" x14ac:dyDescent="0.25">
      <c r="A21" s="5"/>
      <c r="B21" s="34"/>
      <c r="C21" s="32"/>
      <c r="D21" s="34"/>
    </row>
    <row r="22" spans="1:4" ht="15.75" customHeight="1" thickBot="1" x14ac:dyDescent="0.25">
      <c r="A22" s="5"/>
      <c r="B22" s="26" t="s">
        <v>12</v>
      </c>
      <c r="C22" s="27"/>
      <c r="D22" s="33" t="s">
        <v>55</v>
      </c>
    </row>
    <row r="23" spans="1:4" ht="15.75" customHeight="1" x14ac:dyDescent="0.2">
      <c r="A23" s="5"/>
      <c r="B23" s="29"/>
      <c r="C23" s="26"/>
      <c r="D23" s="52">
        <f>IF(D22="ruhend",1,IF(D22="schwellend",2,IF(D22="wechselnd",3,0)))</f>
        <v>1</v>
      </c>
    </row>
    <row r="24" spans="1:4" ht="15.75" customHeight="1" thickBot="1" x14ac:dyDescent="0.25">
      <c r="A24" s="5"/>
      <c r="B24" s="23" t="s">
        <v>13</v>
      </c>
      <c r="C24" s="24"/>
      <c r="D24" s="24"/>
    </row>
    <row r="25" spans="1:4" ht="15.75" customHeight="1" x14ac:dyDescent="0.2">
      <c r="A25" s="5"/>
      <c r="B25" s="8" t="s">
        <v>14</v>
      </c>
      <c r="C25" s="24" t="s">
        <v>15</v>
      </c>
      <c r="D25" s="25">
        <v>50</v>
      </c>
    </row>
    <row r="26" spans="1:4" ht="15.75" customHeight="1" x14ac:dyDescent="0.2">
      <c r="A26" s="5"/>
      <c r="B26" s="8" t="s">
        <v>16</v>
      </c>
      <c r="C26" s="24" t="s">
        <v>17</v>
      </c>
      <c r="D26" s="30">
        <v>25</v>
      </c>
    </row>
    <row r="27" spans="1:4" ht="15.75" customHeight="1" thickBot="1" x14ac:dyDescent="0.25">
      <c r="A27" s="5"/>
      <c r="B27" s="8" t="s">
        <v>18</v>
      </c>
      <c r="C27" s="24" t="s">
        <v>19</v>
      </c>
      <c r="D27" s="28">
        <v>60</v>
      </c>
    </row>
    <row r="28" spans="1:4" ht="15.75" customHeight="1" x14ac:dyDescent="0.2">
      <c r="A28" s="5"/>
      <c r="B28" s="31"/>
      <c r="C28" s="24"/>
      <c r="D28" s="32"/>
    </row>
    <row r="29" spans="1:4" ht="15.75" customHeight="1" thickBot="1" x14ac:dyDescent="0.25">
      <c r="A29" s="5"/>
      <c r="B29" s="23" t="s">
        <v>20</v>
      </c>
      <c r="C29" s="24"/>
      <c r="D29" s="24"/>
    </row>
    <row r="30" spans="1:4" ht="15.75" customHeight="1" thickBot="1" x14ac:dyDescent="0.25">
      <c r="A30" s="5"/>
      <c r="B30" s="8" t="s">
        <v>21</v>
      </c>
      <c r="C30" s="31"/>
      <c r="D30" s="33" t="s">
        <v>70</v>
      </c>
    </row>
    <row r="31" spans="1:4" ht="15.75" customHeight="1" x14ac:dyDescent="0.2">
      <c r="A31" s="5"/>
      <c r="B31" s="29"/>
      <c r="C31" s="26"/>
      <c r="D31" s="52">
        <f>IF(D30="S235",1,IF(D30="E295",2,IF(D30="Stahlguss",3,IF(D30="Grauguss",4,IF(D30="CuSn-, CuZn-Leg.",5,IF(D30="AlCuMg-Leg.",6,IF(D30="AlSi-Leg.",7,0)))))))</f>
        <v>4</v>
      </c>
    </row>
    <row r="32" spans="1:4" ht="15.75" customHeight="1" x14ac:dyDescent="0.2">
      <c r="A32" s="5"/>
      <c r="B32" s="34"/>
      <c r="C32" s="32"/>
      <c r="D32" s="34"/>
    </row>
    <row r="33" spans="1:4" ht="15.75" customHeight="1" x14ac:dyDescent="0.2">
      <c r="A33" s="5" t="s">
        <v>22</v>
      </c>
      <c r="B33" s="31" t="s">
        <v>23</v>
      </c>
      <c r="C33" s="8"/>
      <c r="D33" s="8"/>
    </row>
    <row r="34" spans="1:4" ht="15.75" customHeight="1" x14ac:dyDescent="0.2">
      <c r="A34" s="5"/>
      <c r="B34" s="8"/>
      <c r="C34" s="8"/>
      <c r="D34" s="8"/>
    </row>
    <row r="35" spans="1:4" ht="15.75" customHeight="1" x14ac:dyDescent="0.2">
      <c r="A35" s="5" t="s">
        <v>24</v>
      </c>
      <c r="B35" s="35" t="s">
        <v>25</v>
      </c>
      <c r="C35" s="36" t="s">
        <v>26</v>
      </c>
      <c r="D35" s="52">
        <f>IF(D23&lt;1,0,IF(D31&lt;1,0,IF(D23&gt;3,0,IF(D31&gt;7,0,(D23+2)^D31))))</f>
        <v>81</v>
      </c>
    </row>
    <row r="36" spans="1:4" ht="15.75" customHeight="1" x14ac:dyDescent="0.2">
      <c r="A36" s="5"/>
      <c r="B36" s="8" t="s">
        <v>27</v>
      </c>
      <c r="C36" s="24" t="s">
        <v>71</v>
      </c>
      <c r="D36" s="37">
        <f>PI()*d^2/4</f>
        <v>1963.4954084936207</v>
      </c>
    </row>
    <row r="37" spans="1:4" ht="15.75" customHeight="1" x14ac:dyDescent="0.2">
      <c r="A37" s="5"/>
      <c r="B37" s="8" t="s">
        <v>28</v>
      </c>
      <c r="C37" s="24" t="s">
        <v>29</v>
      </c>
      <c r="D37" s="37">
        <f>PI()*d^3/32</f>
        <v>12271.846303085129</v>
      </c>
    </row>
    <row r="38" spans="1:4" ht="15.75" customHeight="1" x14ac:dyDescent="0.2">
      <c r="A38" s="5"/>
      <c r="B38" s="53" t="s">
        <v>73</v>
      </c>
      <c r="C38" s="24" t="s">
        <v>29</v>
      </c>
      <c r="D38" s="37">
        <f>0.1*d^3</f>
        <v>12500</v>
      </c>
    </row>
    <row r="39" spans="1:4" ht="15.75" customHeight="1" x14ac:dyDescent="0.2">
      <c r="A39" s="5"/>
      <c r="B39" s="8"/>
      <c r="C39" s="24"/>
      <c r="D39" s="8"/>
    </row>
    <row r="40" spans="1:4" ht="15.75" customHeight="1" x14ac:dyDescent="0.2">
      <c r="A40" s="5"/>
      <c r="B40" s="38" t="s">
        <v>30</v>
      </c>
      <c r="C40" s="24" t="s">
        <v>31</v>
      </c>
      <c r="D40" s="39">
        <f>F/(2*a*d)</f>
        <v>25.8</v>
      </c>
    </row>
    <row r="41" spans="1:4" ht="15.75" customHeight="1" x14ac:dyDescent="0.2">
      <c r="A41" s="40"/>
      <c r="B41" s="41" t="s">
        <v>32</v>
      </c>
      <c r="C41" s="24" t="s">
        <v>33</v>
      </c>
      <c r="D41" s="39">
        <f>F/(b*d)</f>
        <v>21.5</v>
      </c>
    </row>
    <row r="42" spans="1:4" ht="15.75" customHeight="1" x14ac:dyDescent="0.2">
      <c r="A42" s="42"/>
      <c r="B42" s="41"/>
      <c r="C42" s="24"/>
      <c r="D42" s="43"/>
    </row>
    <row r="43" spans="1:4" ht="15.75" customHeight="1" x14ac:dyDescent="0.2">
      <c r="A43" s="5"/>
      <c r="B43" s="23" t="s">
        <v>34</v>
      </c>
      <c r="C43" s="44" t="s">
        <v>35</v>
      </c>
      <c r="D43" s="39">
        <f>F/(2*A_)</f>
        <v>16.4247901270836</v>
      </c>
    </row>
    <row r="44" spans="1:4" ht="15.75" customHeight="1" x14ac:dyDescent="0.2">
      <c r="A44" s="5"/>
      <c r="B44" s="23" t="s">
        <v>36</v>
      </c>
      <c r="C44" s="44" t="s">
        <v>37</v>
      </c>
      <c r="D44" s="39">
        <f>F*(a+b/2)/(4*Wb)</f>
        <v>72.269076559167843</v>
      </c>
    </row>
    <row r="45" spans="1:4" ht="15.75" customHeight="1" x14ac:dyDescent="0.2">
      <c r="A45" s="5"/>
      <c r="B45" s="53" t="s">
        <v>73</v>
      </c>
      <c r="C45" s="44" t="s">
        <v>37</v>
      </c>
      <c r="D45" s="54">
        <f>F*(a+b/2)/(4*Wb_)</f>
        <v>70.95</v>
      </c>
    </row>
    <row r="46" spans="1:4" ht="15.75" customHeight="1" x14ac:dyDescent="0.2">
      <c r="A46" s="5"/>
      <c r="B46" s="23"/>
      <c r="C46" s="44"/>
      <c r="D46" s="43"/>
    </row>
    <row r="47" spans="1:4" ht="15.75" customHeight="1" x14ac:dyDescent="0.2">
      <c r="A47" s="45" t="s">
        <v>38</v>
      </c>
      <c r="B47" s="31" t="s">
        <v>59</v>
      </c>
      <c r="C47" s="24"/>
      <c r="D47" s="37"/>
    </row>
    <row r="48" spans="1:4" ht="15.75" customHeight="1" x14ac:dyDescent="0.2">
      <c r="A48" s="65"/>
      <c r="B48" s="26"/>
      <c r="C48" s="31"/>
      <c r="D48" s="46"/>
    </row>
    <row r="49" spans="1:4" ht="15.75" customHeight="1" x14ac:dyDescent="0.2">
      <c r="A49" s="5"/>
      <c r="B49" s="26"/>
      <c r="C49" s="50" t="s">
        <v>39</v>
      </c>
      <c r="D49" s="50" t="s">
        <v>40</v>
      </c>
    </row>
    <row r="50" spans="1:4" ht="15.75" customHeight="1" x14ac:dyDescent="0.2">
      <c r="A50" s="5"/>
      <c r="B50" s="47" t="s">
        <v>66</v>
      </c>
      <c r="C50" s="48">
        <f>VLOOKUP(D35,'13-zul_Bean'!A20:E40,3)</f>
        <v>68</v>
      </c>
      <c r="D50" s="48">
        <f>VLOOKUP(D35,'13-zul_Bean'!A20:E40,3)</f>
        <v>68</v>
      </c>
    </row>
    <row r="51" spans="1:4" ht="15.75" customHeight="1" x14ac:dyDescent="0.2">
      <c r="A51" s="5"/>
      <c r="B51" s="47" t="s">
        <v>41</v>
      </c>
      <c r="C51" s="48">
        <f>VLOOKUP(D35,'13-zul_Bean'!A20:E40,4)</f>
        <v>48</v>
      </c>
      <c r="D51" s="48">
        <f>VLOOKUP(D35,'13-zul_Bean'!A20:E40,4)</f>
        <v>48</v>
      </c>
    </row>
    <row r="52" spans="1:4" ht="15.75" customHeight="1" x14ac:dyDescent="0.2">
      <c r="A52" s="5"/>
      <c r="B52" s="47" t="s">
        <v>42</v>
      </c>
      <c r="C52" s="49">
        <f>VLOOKUP(D35,'13-zul_Bean'!A20:E40,5)</f>
        <v>40</v>
      </c>
      <c r="D52" s="49">
        <f>VLOOKUP(D35,'13-zul_Bean'!A20:E40,5)</f>
        <v>40</v>
      </c>
    </row>
    <row r="53" spans="1:4" ht="15.75" customHeight="1" x14ac:dyDescent="0.2">
      <c r="A53" s="5"/>
      <c r="B53" s="8"/>
      <c r="C53" s="24"/>
      <c r="D53" s="37"/>
    </row>
    <row r="54" spans="1:4" ht="15.75" customHeight="1" x14ac:dyDescent="0.2">
      <c r="A54" s="5"/>
      <c r="B54" s="8"/>
      <c r="C54" s="51" t="s">
        <v>43</v>
      </c>
      <c r="D54" s="51" t="s">
        <v>44</v>
      </c>
    </row>
    <row r="55" spans="1:4" ht="15.75" customHeight="1" x14ac:dyDescent="0.2">
      <c r="A55" s="5"/>
      <c r="B55" s="47" t="s">
        <v>66</v>
      </c>
      <c r="C55" s="48">
        <f>VLOOKUP(D23,'13-zul_Bean'!A54:E56,3)</f>
        <v>80</v>
      </c>
      <c r="D55" s="48">
        <f>VLOOKUP(D23,'13-zul_Bean'!A46:E48,3)</f>
        <v>190</v>
      </c>
    </row>
    <row r="56" spans="1:4" ht="15.75" customHeight="1" x14ac:dyDescent="0.2">
      <c r="A56" s="5"/>
      <c r="B56" s="47" t="s">
        <v>41</v>
      </c>
      <c r="C56" s="48">
        <f>VLOOKUP(D23,'13-zul_Bean'!A54:E56,4)</f>
        <v>65</v>
      </c>
      <c r="D56" s="48">
        <f>VLOOKUP(D23,'13-zul_Bean'!A46:E48,4)</f>
        <v>160</v>
      </c>
    </row>
    <row r="57" spans="1:4" ht="15.75" customHeight="1" x14ac:dyDescent="0.2">
      <c r="A57" s="5"/>
      <c r="B57" s="47" t="s">
        <v>42</v>
      </c>
      <c r="C57" s="49">
        <f>VLOOKUP(D23,'13-zul_Bean'!A54:E56,5)</f>
        <v>80</v>
      </c>
      <c r="D57" s="49">
        <f>VLOOKUP(D23,'13-zul_Bean'!A46:E48,5)</f>
        <v>200</v>
      </c>
    </row>
    <row r="58" spans="1:4" ht="15.75" customHeight="1" x14ac:dyDescent="0.2">
      <c r="A58" s="42"/>
      <c r="B58" s="26"/>
      <c r="C58" s="26"/>
      <c r="D58" s="26"/>
    </row>
    <row r="59" spans="1:4" x14ac:dyDescent="0.2">
      <c r="A59" s="64"/>
      <c r="B59" s="63"/>
      <c r="C59" s="63"/>
      <c r="D59" s="63"/>
    </row>
    <row r="60" spans="1:4" x14ac:dyDescent="0.2">
      <c r="A60" s="64"/>
      <c r="B60" s="63"/>
      <c r="C60" s="63"/>
      <c r="D60" s="63"/>
    </row>
    <row r="61" spans="1:4" x14ac:dyDescent="0.2">
      <c r="A61" s="64"/>
      <c r="B61" s="63"/>
      <c r="C61" s="63"/>
      <c r="D61" s="63"/>
    </row>
    <row r="62" spans="1:4" x14ac:dyDescent="0.2">
      <c r="A62" s="64"/>
      <c r="B62" s="63"/>
      <c r="C62" s="63"/>
      <c r="D62" s="63"/>
    </row>
    <row r="63" spans="1:4" x14ac:dyDescent="0.2">
      <c r="A63" s="64"/>
      <c r="B63" s="63"/>
      <c r="C63" s="63"/>
      <c r="D63" s="63"/>
    </row>
    <row r="64" spans="1:4" x14ac:dyDescent="0.2">
      <c r="A64" s="64"/>
      <c r="B64" s="63"/>
      <c r="C64" s="63"/>
      <c r="D64" s="63"/>
    </row>
    <row r="65" spans="1:4" x14ac:dyDescent="0.2">
      <c r="A65" s="64"/>
      <c r="B65" s="63"/>
      <c r="C65" s="63"/>
      <c r="D65" s="63"/>
    </row>
    <row r="66" spans="1:4" x14ac:dyDescent="0.2">
      <c r="A66" s="64"/>
      <c r="B66" s="63"/>
      <c r="C66" s="63"/>
      <c r="D66" s="63"/>
    </row>
    <row r="67" spans="1:4" x14ac:dyDescent="0.2">
      <c r="A67" s="64"/>
      <c r="B67" s="63"/>
      <c r="C67" s="63"/>
      <c r="D67" s="63"/>
    </row>
    <row r="68" spans="1:4" x14ac:dyDescent="0.2">
      <c r="A68" s="64"/>
      <c r="B68" s="63"/>
      <c r="C68" s="63"/>
      <c r="D68" s="63"/>
    </row>
    <row r="69" spans="1:4" x14ac:dyDescent="0.2">
      <c r="A69" s="64"/>
      <c r="B69" s="63"/>
      <c r="C69" s="63"/>
      <c r="D69" s="63"/>
    </row>
    <row r="70" spans="1:4" x14ac:dyDescent="0.2">
      <c r="A70" s="64"/>
      <c r="B70" s="63"/>
      <c r="C70" s="63"/>
      <c r="D70" s="63"/>
    </row>
    <row r="71" spans="1:4" x14ac:dyDescent="0.2">
      <c r="A71" s="64"/>
      <c r="B71" s="63"/>
      <c r="C71" s="63"/>
      <c r="D71" s="63"/>
    </row>
    <row r="72" spans="1:4" x14ac:dyDescent="0.2">
      <c r="A72" s="64"/>
      <c r="B72" s="63"/>
      <c r="C72" s="63"/>
      <c r="D72" s="63"/>
    </row>
    <row r="73" spans="1:4" x14ac:dyDescent="0.2">
      <c r="A73" s="64"/>
      <c r="B73" s="63"/>
      <c r="C73" s="63"/>
      <c r="D73" s="63"/>
    </row>
    <row r="74" spans="1:4" x14ac:dyDescent="0.2">
      <c r="A74" s="64"/>
      <c r="B74" s="63"/>
      <c r="C74" s="63"/>
      <c r="D74" s="63"/>
    </row>
    <row r="75" spans="1:4" x14ac:dyDescent="0.2">
      <c r="A75" s="64"/>
      <c r="B75" s="63"/>
      <c r="C75" s="63"/>
      <c r="D75" s="63"/>
    </row>
    <row r="76" spans="1:4" x14ac:dyDescent="0.2">
      <c r="A76" s="64"/>
      <c r="B76" s="63"/>
      <c r="C76" s="63"/>
      <c r="D76" s="63"/>
    </row>
    <row r="77" spans="1:4" x14ac:dyDescent="0.2">
      <c r="A77" s="64"/>
      <c r="B77" s="63"/>
      <c r="C77" s="63"/>
      <c r="D77" s="63"/>
    </row>
    <row r="78" spans="1:4" x14ac:dyDescent="0.2">
      <c r="A78" s="64"/>
      <c r="B78" s="63"/>
      <c r="C78" s="63"/>
      <c r="D78" s="63"/>
    </row>
    <row r="79" spans="1:4" x14ac:dyDescent="0.2">
      <c r="A79" s="64"/>
      <c r="B79" s="63"/>
      <c r="C79" s="63"/>
      <c r="D79" s="63"/>
    </row>
    <row r="80" spans="1:4" x14ac:dyDescent="0.2">
      <c r="A80" s="64"/>
      <c r="B80" s="63"/>
      <c r="C80" s="63"/>
      <c r="D80" s="63"/>
    </row>
    <row r="81" spans="1:4" x14ac:dyDescent="0.2">
      <c r="A81" s="64"/>
      <c r="B81" s="63"/>
      <c r="C81" s="63"/>
      <c r="D81" s="63"/>
    </row>
    <row r="82" spans="1:4" x14ac:dyDescent="0.2">
      <c r="A82" s="64"/>
      <c r="B82" s="63"/>
      <c r="C82" s="63"/>
      <c r="D82" s="63"/>
    </row>
    <row r="83" spans="1:4" x14ac:dyDescent="0.2">
      <c r="A83" s="64"/>
      <c r="B83" s="63"/>
      <c r="C83" s="63"/>
      <c r="D83" s="63"/>
    </row>
    <row r="84" spans="1:4" x14ac:dyDescent="0.2">
      <c r="A84" s="64"/>
      <c r="B84" s="63"/>
      <c r="C84" s="63"/>
      <c r="D84" s="63"/>
    </row>
    <row r="85" spans="1:4" x14ac:dyDescent="0.2">
      <c r="A85" s="64"/>
      <c r="B85" s="63"/>
      <c r="C85" s="63"/>
      <c r="D85" s="63"/>
    </row>
    <row r="86" spans="1:4" x14ac:dyDescent="0.2">
      <c r="A86" s="64"/>
      <c r="B86" s="63"/>
      <c r="C86" s="63"/>
      <c r="D86" s="63"/>
    </row>
    <row r="87" spans="1:4" x14ac:dyDescent="0.2">
      <c r="A87" s="64"/>
      <c r="B87" s="63"/>
      <c r="C87" s="63"/>
      <c r="D87" s="63"/>
    </row>
    <row r="88" spans="1:4" x14ac:dyDescent="0.2">
      <c r="A88" s="64"/>
      <c r="B88" s="63"/>
      <c r="C88" s="63"/>
      <c r="D88" s="63"/>
    </row>
    <row r="89" spans="1:4" x14ac:dyDescent="0.2">
      <c r="A89" s="64"/>
      <c r="B89" s="63"/>
      <c r="C89" s="63"/>
      <c r="D89" s="63"/>
    </row>
    <row r="90" spans="1:4" x14ac:dyDescent="0.2">
      <c r="A90" s="64"/>
      <c r="B90" s="63"/>
      <c r="C90" s="63"/>
      <c r="D90" s="63"/>
    </row>
    <row r="91" spans="1:4" x14ac:dyDescent="0.2">
      <c r="A91" s="64"/>
      <c r="B91" s="63"/>
      <c r="C91" s="63"/>
      <c r="D91" s="63"/>
    </row>
    <row r="92" spans="1:4" x14ac:dyDescent="0.2">
      <c r="A92" s="64"/>
      <c r="B92" s="63"/>
      <c r="C92" s="63"/>
      <c r="D92" s="63"/>
    </row>
    <row r="93" spans="1:4" x14ac:dyDescent="0.2">
      <c r="A93" s="64"/>
      <c r="B93" s="63"/>
      <c r="C93" s="63"/>
      <c r="D93" s="63"/>
    </row>
    <row r="94" spans="1:4" x14ac:dyDescent="0.2">
      <c r="A94" s="64"/>
      <c r="B94" s="63"/>
      <c r="C94" s="63"/>
      <c r="D94" s="63"/>
    </row>
    <row r="95" spans="1:4" x14ac:dyDescent="0.2">
      <c r="A95" s="64"/>
      <c r="B95" s="63"/>
      <c r="C95" s="63"/>
      <c r="D95" s="63"/>
    </row>
  </sheetData>
  <sheetProtection sheet="1" objects="1" scenarios="1"/>
  <phoneticPr fontId="0" type="noConversion"/>
  <dataValidations count="2">
    <dataValidation type="list" allowBlank="1" showInputMessage="1" showErrorMessage="1" sqref="D30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S235,E295,Stahlguss,Grauguss,"CuSn-, CuZn-Leg.",AlCuMg-Leg.,AlSi-Leg.,</x12ac:list>
        </mc:Choice>
        <mc:Fallback>
          <formula1>"S235,E295,Stahlguss,Grauguss,CuSn-, CuZn-Leg.,AlCuMg-Leg.,AlSi-Leg.,"</formula1>
        </mc:Fallback>
      </mc:AlternateContent>
    </dataValidation>
    <dataValidation type="list" allowBlank="1" showInputMessage="1" showErrorMessage="1" sqref="D22" xr:uid="{00000000-0002-0000-0000-000001000000}">
      <formula1>"ruhend,schwellend,wechselnd,"</formula1>
    </dataValidation>
  </dataValidations>
  <pageMargins left="0.78740157480314965" right="0.78740157480314965" top="0.98425196850393704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E56"/>
  <sheetViews>
    <sheetView workbookViewId="0"/>
  </sheetViews>
  <sheetFormatPr baseColWidth="10" defaultColWidth="11.42578125" defaultRowHeight="12.75" x14ac:dyDescent="0.2"/>
  <cols>
    <col min="1" max="1" width="7.7109375" style="7" customWidth="1"/>
    <col min="2" max="2" width="25.7109375" style="7" customWidth="1"/>
    <col min="3" max="5" width="20.7109375" style="7" customWidth="1"/>
    <col min="6" max="16384" width="11.42578125" style="7"/>
  </cols>
  <sheetData>
    <row r="1" spans="1:2" x14ac:dyDescent="0.2">
      <c r="A1" s="55" t="s">
        <v>45</v>
      </c>
    </row>
    <row r="2" spans="1:2" x14ac:dyDescent="0.2">
      <c r="A2" s="55" t="s">
        <v>67</v>
      </c>
      <c r="B2" s="55"/>
    </row>
    <row r="3" spans="1:2" x14ac:dyDescent="0.2">
      <c r="A3" s="55"/>
      <c r="B3" s="55"/>
    </row>
    <row r="4" spans="1:2" ht="13.5" thickBot="1" x14ac:dyDescent="0.25">
      <c r="A4" s="57"/>
      <c r="B4" s="58" t="s">
        <v>46</v>
      </c>
    </row>
    <row r="5" spans="1:2" x14ac:dyDescent="0.2">
      <c r="A5" s="59">
        <v>1</v>
      </c>
      <c r="B5" s="11" t="s">
        <v>61</v>
      </c>
    </row>
    <row r="6" spans="1:2" x14ac:dyDescent="0.2">
      <c r="A6" s="59">
        <v>2</v>
      </c>
      <c r="B6" s="11" t="s">
        <v>62</v>
      </c>
    </row>
    <row r="7" spans="1:2" x14ac:dyDescent="0.2">
      <c r="A7" s="59">
        <v>3</v>
      </c>
      <c r="B7" s="11" t="s">
        <v>69</v>
      </c>
    </row>
    <row r="8" spans="1:2" x14ac:dyDescent="0.2">
      <c r="A8" s="59">
        <v>4</v>
      </c>
      <c r="B8" s="11" t="s">
        <v>70</v>
      </c>
    </row>
    <row r="9" spans="1:2" x14ac:dyDescent="0.2">
      <c r="A9" s="59">
        <v>5</v>
      </c>
      <c r="B9" s="11" t="s">
        <v>63</v>
      </c>
    </row>
    <row r="10" spans="1:2" x14ac:dyDescent="0.2">
      <c r="A10" s="59">
        <v>6</v>
      </c>
      <c r="B10" s="11" t="s">
        <v>64</v>
      </c>
    </row>
    <row r="11" spans="1:2" x14ac:dyDescent="0.2">
      <c r="A11" s="59">
        <v>7</v>
      </c>
      <c r="B11" s="11" t="s">
        <v>65</v>
      </c>
    </row>
    <row r="12" spans="1:2" x14ac:dyDescent="0.2">
      <c r="A12" s="55"/>
      <c r="B12" s="55"/>
    </row>
    <row r="13" spans="1:2" x14ac:dyDescent="0.2">
      <c r="A13" s="55" t="s">
        <v>68</v>
      </c>
      <c r="B13" s="55"/>
    </row>
    <row r="14" spans="1:2" x14ac:dyDescent="0.2">
      <c r="A14" s="55"/>
      <c r="B14" s="55"/>
    </row>
    <row r="15" spans="1:2" x14ac:dyDescent="0.2">
      <c r="A15" s="55" t="s">
        <v>47</v>
      </c>
    </row>
    <row r="16" spans="1:2" x14ac:dyDescent="0.2">
      <c r="A16" s="55" t="s">
        <v>48</v>
      </c>
    </row>
    <row r="17" spans="1:5" x14ac:dyDescent="0.2">
      <c r="A17" s="55" t="s">
        <v>49</v>
      </c>
    </row>
    <row r="18" spans="1:5" x14ac:dyDescent="0.2">
      <c r="A18" s="55"/>
    </row>
    <row r="19" spans="1:5" ht="13.5" thickBot="1" x14ac:dyDescent="0.25">
      <c r="A19" s="57" t="s">
        <v>26</v>
      </c>
      <c r="B19" s="58" t="s">
        <v>46</v>
      </c>
      <c r="C19" s="60" t="s">
        <v>50</v>
      </c>
      <c r="D19" s="60" t="s">
        <v>51</v>
      </c>
      <c r="E19" s="60" t="s">
        <v>52</v>
      </c>
    </row>
    <row r="20" spans="1:5" x14ac:dyDescent="0.2">
      <c r="A20" s="61">
        <v>3</v>
      </c>
      <c r="B20" s="11" t="s">
        <v>61</v>
      </c>
      <c r="C20" s="3">
        <v>98</v>
      </c>
      <c r="D20" s="3">
        <v>69</v>
      </c>
      <c r="E20" s="3">
        <v>30</v>
      </c>
    </row>
    <row r="21" spans="1:5" x14ac:dyDescent="0.2">
      <c r="A21" s="59">
        <v>4</v>
      </c>
      <c r="B21" s="12" t="s">
        <v>61</v>
      </c>
      <c r="C21" s="1">
        <v>72</v>
      </c>
      <c r="D21" s="1">
        <v>52</v>
      </c>
      <c r="E21" s="1">
        <v>24</v>
      </c>
    </row>
    <row r="22" spans="1:5" x14ac:dyDescent="0.2">
      <c r="A22" s="62">
        <v>5</v>
      </c>
      <c r="B22" s="13" t="s">
        <v>61</v>
      </c>
      <c r="C22" s="4">
        <v>36</v>
      </c>
      <c r="D22" s="4">
        <v>26</v>
      </c>
      <c r="E22" s="4">
        <v>12</v>
      </c>
    </row>
    <row r="23" spans="1:5" x14ac:dyDescent="0.2">
      <c r="A23" s="61">
        <v>9</v>
      </c>
      <c r="B23" s="11" t="s">
        <v>62</v>
      </c>
      <c r="C23" s="3">
        <v>104</v>
      </c>
      <c r="D23" s="3">
        <v>73</v>
      </c>
      <c r="E23" s="3">
        <v>30</v>
      </c>
    </row>
    <row r="24" spans="1:5" x14ac:dyDescent="0.2">
      <c r="A24" s="59">
        <v>16</v>
      </c>
      <c r="B24" s="12" t="s">
        <v>62</v>
      </c>
      <c r="C24" s="1">
        <v>76</v>
      </c>
      <c r="D24" s="1">
        <v>55</v>
      </c>
      <c r="E24" s="1">
        <v>24</v>
      </c>
    </row>
    <row r="25" spans="1:5" x14ac:dyDescent="0.2">
      <c r="A25" s="62">
        <v>25</v>
      </c>
      <c r="B25" s="13" t="s">
        <v>62</v>
      </c>
      <c r="C25" s="4">
        <v>38</v>
      </c>
      <c r="D25" s="4">
        <v>28</v>
      </c>
      <c r="E25" s="4">
        <v>12</v>
      </c>
    </row>
    <row r="26" spans="1:5" x14ac:dyDescent="0.2">
      <c r="A26" s="61">
        <v>27</v>
      </c>
      <c r="B26" s="11" t="s">
        <v>69</v>
      </c>
      <c r="C26" s="3">
        <v>83</v>
      </c>
      <c r="D26" s="3">
        <v>58</v>
      </c>
      <c r="E26" s="3">
        <v>30</v>
      </c>
    </row>
    <row r="27" spans="1:5" x14ac:dyDescent="0.2">
      <c r="A27" s="59">
        <v>64</v>
      </c>
      <c r="B27" s="12" t="s">
        <v>69</v>
      </c>
      <c r="C27" s="1">
        <v>62</v>
      </c>
      <c r="D27" s="1">
        <v>43</v>
      </c>
      <c r="E27" s="1">
        <v>24</v>
      </c>
    </row>
    <row r="28" spans="1:5" x14ac:dyDescent="0.2">
      <c r="A28" s="61">
        <v>81</v>
      </c>
      <c r="B28" s="11" t="s">
        <v>70</v>
      </c>
      <c r="C28" s="3">
        <v>68</v>
      </c>
      <c r="D28" s="3">
        <v>48</v>
      </c>
      <c r="E28" s="3">
        <v>40</v>
      </c>
    </row>
    <row r="29" spans="1:5" x14ac:dyDescent="0.2">
      <c r="A29" s="62">
        <v>125</v>
      </c>
      <c r="B29" s="13" t="s">
        <v>69</v>
      </c>
      <c r="C29" s="4">
        <v>31</v>
      </c>
      <c r="D29" s="4">
        <v>21</v>
      </c>
      <c r="E29" s="4">
        <v>12</v>
      </c>
    </row>
    <row r="30" spans="1:5" x14ac:dyDescent="0.2">
      <c r="A30" s="61">
        <v>243</v>
      </c>
      <c r="B30" s="11" t="s">
        <v>63</v>
      </c>
      <c r="C30" s="3">
        <v>40</v>
      </c>
      <c r="D30" s="3">
        <v>28</v>
      </c>
      <c r="E30" s="3">
        <v>40</v>
      </c>
    </row>
    <row r="31" spans="1:5" x14ac:dyDescent="0.2">
      <c r="A31" s="59">
        <v>256</v>
      </c>
      <c r="B31" s="12" t="s">
        <v>70</v>
      </c>
      <c r="C31" s="1">
        <v>52</v>
      </c>
      <c r="D31" s="1">
        <v>36</v>
      </c>
      <c r="E31" s="1">
        <v>32</v>
      </c>
    </row>
    <row r="32" spans="1:5" x14ac:dyDescent="0.2">
      <c r="A32" s="62">
        <v>625</v>
      </c>
      <c r="B32" s="13" t="s">
        <v>70</v>
      </c>
      <c r="C32" s="4">
        <v>26</v>
      </c>
      <c r="D32" s="4">
        <v>18</v>
      </c>
      <c r="E32" s="4">
        <v>16</v>
      </c>
    </row>
    <row r="33" spans="1:5" x14ac:dyDescent="0.2">
      <c r="A33" s="61">
        <v>729</v>
      </c>
      <c r="B33" s="11" t="s">
        <v>64</v>
      </c>
      <c r="C33" s="3">
        <v>65</v>
      </c>
      <c r="D33" s="3">
        <v>46</v>
      </c>
      <c r="E33" s="3">
        <v>20</v>
      </c>
    </row>
    <row r="34" spans="1:5" x14ac:dyDescent="0.2">
      <c r="A34" s="59">
        <v>1024</v>
      </c>
      <c r="B34" s="12" t="s">
        <v>63</v>
      </c>
      <c r="C34" s="1">
        <v>29</v>
      </c>
      <c r="D34" s="1">
        <v>21</v>
      </c>
      <c r="E34" s="1">
        <v>32</v>
      </c>
    </row>
    <row r="35" spans="1:5" x14ac:dyDescent="0.2">
      <c r="A35" s="61">
        <v>2187</v>
      </c>
      <c r="B35" s="11" t="s">
        <v>65</v>
      </c>
      <c r="C35" s="3">
        <v>45</v>
      </c>
      <c r="D35" s="3">
        <v>32</v>
      </c>
      <c r="E35" s="3">
        <v>20</v>
      </c>
    </row>
    <row r="36" spans="1:5" x14ac:dyDescent="0.2">
      <c r="A36" s="62">
        <v>3125</v>
      </c>
      <c r="B36" s="13" t="s">
        <v>63</v>
      </c>
      <c r="C36" s="4">
        <v>14</v>
      </c>
      <c r="D36" s="4">
        <v>10</v>
      </c>
      <c r="E36" s="4">
        <v>16</v>
      </c>
    </row>
    <row r="37" spans="1:5" x14ac:dyDescent="0.2">
      <c r="A37" s="59">
        <v>4096</v>
      </c>
      <c r="B37" s="12" t="s">
        <v>64</v>
      </c>
      <c r="C37" s="1">
        <v>47</v>
      </c>
      <c r="D37" s="1">
        <v>35</v>
      </c>
      <c r="E37" s="1">
        <v>16</v>
      </c>
    </row>
    <row r="38" spans="1:5" x14ac:dyDescent="0.2">
      <c r="A38" s="62">
        <v>15625</v>
      </c>
      <c r="B38" s="13" t="s">
        <v>64</v>
      </c>
      <c r="C38" s="4">
        <v>23</v>
      </c>
      <c r="D38" s="4">
        <v>17</v>
      </c>
      <c r="E38" s="4">
        <v>8</v>
      </c>
    </row>
    <row r="39" spans="1:5" x14ac:dyDescent="0.2">
      <c r="A39" s="59">
        <v>16384</v>
      </c>
      <c r="B39" s="12" t="s">
        <v>65</v>
      </c>
      <c r="C39" s="1">
        <v>33</v>
      </c>
      <c r="D39" s="1">
        <v>24</v>
      </c>
      <c r="E39" s="1">
        <v>16</v>
      </c>
    </row>
    <row r="40" spans="1:5" x14ac:dyDescent="0.2">
      <c r="A40" s="62">
        <v>78125</v>
      </c>
      <c r="B40" s="13" t="s">
        <v>65</v>
      </c>
      <c r="C40" s="4">
        <v>16</v>
      </c>
      <c r="D40" s="4">
        <v>12</v>
      </c>
      <c r="E40" s="4">
        <v>8</v>
      </c>
    </row>
    <row r="41" spans="1:5" x14ac:dyDescent="0.2">
      <c r="A41" s="2"/>
      <c r="B41" s="11"/>
      <c r="C41" s="2"/>
      <c r="D41" s="2"/>
      <c r="E41" s="2"/>
    </row>
    <row r="42" spans="1:5" x14ac:dyDescent="0.2">
      <c r="A42" s="2"/>
      <c r="B42" s="11"/>
      <c r="C42" s="2"/>
      <c r="D42" s="2"/>
      <c r="E42" s="2"/>
    </row>
    <row r="43" spans="1:5" x14ac:dyDescent="0.2">
      <c r="A43" s="55" t="s">
        <v>53</v>
      </c>
    </row>
    <row r="44" spans="1:5" x14ac:dyDescent="0.2">
      <c r="A44" s="55"/>
    </row>
    <row r="45" spans="1:5" ht="13.5" thickBot="1" x14ac:dyDescent="0.25">
      <c r="A45" s="57"/>
      <c r="B45" s="58" t="s">
        <v>54</v>
      </c>
      <c r="C45" s="60" t="s">
        <v>50</v>
      </c>
      <c r="D45" s="60" t="s">
        <v>51</v>
      </c>
      <c r="E45" s="60" t="s">
        <v>52</v>
      </c>
    </row>
    <row r="46" spans="1:5" x14ac:dyDescent="0.2">
      <c r="A46" s="59">
        <v>1</v>
      </c>
      <c r="B46" s="11" t="s">
        <v>55</v>
      </c>
      <c r="C46" s="1">
        <v>190</v>
      </c>
      <c r="D46" s="1">
        <v>160</v>
      </c>
      <c r="E46" s="1">
        <v>200</v>
      </c>
    </row>
    <row r="47" spans="1:5" x14ac:dyDescent="0.2">
      <c r="A47" s="59">
        <v>2</v>
      </c>
      <c r="B47" s="11" t="s">
        <v>56</v>
      </c>
      <c r="C47" s="1">
        <v>145</v>
      </c>
      <c r="D47" s="1">
        <v>120</v>
      </c>
      <c r="E47" s="1">
        <v>140</v>
      </c>
    </row>
    <row r="48" spans="1:5" x14ac:dyDescent="0.2">
      <c r="A48" s="59">
        <v>3</v>
      </c>
      <c r="B48" s="11" t="s">
        <v>57</v>
      </c>
      <c r="C48" s="1">
        <v>75</v>
      </c>
      <c r="D48" s="1">
        <v>60</v>
      </c>
      <c r="E48" s="1">
        <v>70</v>
      </c>
    </row>
    <row r="49" spans="1:5" x14ac:dyDescent="0.2">
      <c r="A49" s="56"/>
    </row>
    <row r="50" spans="1:5" x14ac:dyDescent="0.2">
      <c r="A50" s="56"/>
    </row>
    <row r="51" spans="1:5" x14ac:dyDescent="0.2">
      <c r="A51" s="55" t="s">
        <v>58</v>
      </c>
    </row>
    <row r="52" spans="1:5" x14ac:dyDescent="0.2">
      <c r="A52" s="55"/>
    </row>
    <row r="53" spans="1:5" ht="13.5" thickBot="1" x14ac:dyDescent="0.25">
      <c r="A53" s="57"/>
      <c r="B53" s="58" t="s">
        <v>54</v>
      </c>
      <c r="C53" s="60" t="s">
        <v>50</v>
      </c>
      <c r="D53" s="60" t="s">
        <v>51</v>
      </c>
      <c r="E53" s="60" t="s">
        <v>52</v>
      </c>
    </row>
    <row r="54" spans="1:5" x14ac:dyDescent="0.2">
      <c r="A54" s="59">
        <v>1</v>
      </c>
      <c r="B54" s="11" t="s">
        <v>55</v>
      </c>
      <c r="C54" s="1">
        <v>80</v>
      </c>
      <c r="D54" s="1">
        <v>65</v>
      </c>
      <c r="E54" s="1">
        <v>80</v>
      </c>
    </row>
    <row r="55" spans="1:5" x14ac:dyDescent="0.2">
      <c r="A55" s="59">
        <v>2</v>
      </c>
      <c r="B55" s="11" t="s">
        <v>56</v>
      </c>
      <c r="C55" s="1">
        <v>60</v>
      </c>
      <c r="D55" s="1">
        <v>50</v>
      </c>
      <c r="E55" s="1">
        <v>60</v>
      </c>
    </row>
    <row r="56" spans="1:5" x14ac:dyDescent="0.2">
      <c r="A56" s="59">
        <v>3</v>
      </c>
      <c r="B56" s="11" t="s">
        <v>57</v>
      </c>
      <c r="C56" s="1">
        <v>30</v>
      </c>
      <c r="D56" s="1">
        <v>25</v>
      </c>
      <c r="E56" s="1">
        <v>30</v>
      </c>
    </row>
  </sheetData>
  <sheetProtection sheet="1" objects="1" scenarios="1"/>
  <phoneticPr fontId="0" type="noConversion"/>
  <pageMargins left="0.78740157499999996" right="0.78740157499999996" top="0.984251969" bottom="0.984251969" header="0.51181102300000003" footer="0.51181102300000003"/>
  <pageSetup paperSize="9" orientation="portrait" blackAndWhite="1" horizontalDpi="300" verticalDpi="300" r:id="rId1"/>
  <headerFooter alignWithMargins="0">
    <oddHeader>&amp;A</oddHeader>
    <oddFooter>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7</vt:i4>
      </vt:variant>
    </vt:vector>
  </HeadingPairs>
  <TitlesOfParts>
    <vt:vector size="9" baseType="lpstr">
      <vt:lpstr>13-gstif10</vt:lpstr>
      <vt:lpstr>13-zul_Bean</vt:lpstr>
      <vt:lpstr>a</vt:lpstr>
      <vt:lpstr>A_</vt:lpstr>
      <vt:lpstr>b</vt:lpstr>
      <vt:lpstr>d</vt:lpstr>
      <vt:lpstr>F</vt:lpstr>
      <vt:lpstr>Wb</vt:lpstr>
      <vt:lpstr>Wb_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Anika Langohr</cp:lastModifiedBy>
  <cp:lastPrinted>2017-10-03T18:49:01Z</cp:lastPrinted>
  <dcterms:created xsi:type="dcterms:W3CDTF">2007-02-10T14:54:54Z</dcterms:created>
  <dcterms:modified xsi:type="dcterms:W3CDTF">2020-01-27T11:39:29Z</dcterms:modified>
</cp:coreProperties>
</file>