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pfm.tmb18\Documents\GitHub\KE4\"/>
    </mc:Choice>
  </mc:AlternateContent>
  <xr:revisionPtr revIDLastSave="0" documentId="13_ncr:1_{8E239BF9-2A4E-43C3-ABE2-C9F3EF1BE4C7}" xr6:coauthVersionLast="36" xr6:coauthVersionMax="36" xr10:uidLastSave="{00000000-0000-0000-0000-000000000000}"/>
  <bookViews>
    <workbookView xWindow="0" yWindow="0" windowWidth="28800" windowHeight="14025" xr2:uid="{1AF76359-922D-4612-B5D8-8695EF5B153C}"/>
  </bookViews>
  <sheets>
    <sheet name="QJ2" sheetId="1" r:id="rId1"/>
    <sheet name="NU22_A" sheetId="3" r:id="rId2"/>
    <sheet name="NU22_B" sheetId="4" r:id="rId3"/>
    <sheet name="xxNU21xx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4" l="1"/>
  <c r="D60" i="4"/>
  <c r="D52" i="4"/>
  <c r="D47" i="4"/>
  <c r="D46" i="4"/>
  <c r="D49" i="4" s="1"/>
  <c r="D55" i="4" s="1"/>
  <c r="D56" i="4" s="1"/>
  <c r="D42" i="4"/>
  <c r="D41" i="4"/>
  <c r="D44" i="4" s="1"/>
  <c r="D48" i="4" s="1"/>
  <c r="D66" i="4" s="1"/>
  <c r="D39" i="4"/>
  <c r="D37" i="4"/>
  <c r="D59" i="4" s="1"/>
  <c r="D1" i="4"/>
  <c r="D53" i="4" l="1"/>
  <c r="D64" i="3"/>
  <c r="D60" i="3"/>
  <c r="D52" i="3"/>
  <c r="D47" i="3"/>
  <c r="D46" i="3"/>
  <c r="D49" i="3" s="1"/>
  <c r="D55" i="3" s="1"/>
  <c r="D56" i="3" s="1"/>
  <c r="D42" i="3"/>
  <c r="D41" i="3"/>
  <c r="D44" i="3" s="1"/>
  <c r="D48" i="3" s="1"/>
  <c r="D66" i="3" s="1"/>
  <c r="D39" i="3"/>
  <c r="D37" i="3"/>
  <c r="D59" i="3" s="1"/>
  <c r="D1" i="3"/>
  <c r="D69" i="4" l="1"/>
  <c r="D70" i="4" s="1"/>
  <c r="D54" i="4"/>
  <c r="E54" i="4" s="1"/>
  <c r="D53" i="3"/>
  <c r="D64" i="2"/>
  <c r="D60" i="2"/>
  <c r="D52" i="2"/>
  <c r="D47" i="2"/>
  <c r="D46" i="2"/>
  <c r="D49" i="2" s="1"/>
  <c r="D55" i="2" s="1"/>
  <c r="D56" i="2" s="1"/>
  <c r="D42" i="2"/>
  <c r="D41" i="2"/>
  <c r="D44" i="2" s="1"/>
  <c r="D48" i="2" s="1"/>
  <c r="D66" i="2" s="1"/>
  <c r="D39" i="2"/>
  <c r="D37" i="2"/>
  <c r="D59" i="2" s="1"/>
  <c r="D1" i="2"/>
  <c r="D41" i="1"/>
  <c r="D64" i="1"/>
  <c r="D60" i="1"/>
  <c r="D52" i="1"/>
  <c r="D47" i="1"/>
  <c r="D46" i="1"/>
  <c r="D49" i="1" s="1"/>
  <c r="D55" i="1" s="1"/>
  <c r="D56" i="1" s="1"/>
  <c r="D44" i="1"/>
  <c r="D48" i="1" s="1"/>
  <c r="D66" i="1" s="1"/>
  <c r="D42" i="1"/>
  <c r="D39" i="1"/>
  <c r="D37" i="1"/>
  <c r="D59" i="1" s="1"/>
  <c r="D1" i="1"/>
  <c r="D54" i="3" l="1"/>
  <c r="E54" i="3" s="1"/>
  <c r="D69" i="3"/>
  <c r="D70" i="3" s="1"/>
  <c r="D53" i="2"/>
  <c r="D53" i="1"/>
  <c r="D54" i="2" l="1"/>
  <c r="D69" i="2"/>
  <c r="D70" i="2" s="1"/>
  <c r="D54" i="1"/>
  <c r="E54" i="1" s="1"/>
  <c r="D69" i="1"/>
  <c r="D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A2AB3531-9E1D-4F95-A6A0-897E11C9D21C}">
      <text>
        <r>
          <rPr>
            <sz val="8"/>
            <color indexed="81"/>
            <rFont val="Tahoma"/>
            <family val="2"/>
          </rPr>
          <t>Informationen zu diesem Programm:
Berechnung der Lebensdauer und der statischen Kennzahl von Wälzlagern,
außer Axial-Pendelrollenlager.
Abschnitt:
18.4
Beispiele:
18.1
18.2, ohne Teil 1
18.3
Aufgaben:
A18.1
A18.2, nur Teil 2 und Teil 3, wobei die Drehzahl n = 229,2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
            berechnet werden muss.
A18.3, wobei die  Drehzahl n = 302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berechnet werden muss.
A18.4, ohne Teil 3
A18.9
A18.11, ohne Teil 3
A18.13
A18.17, ohne Grenzdrehzahl
A18.21, ohne Grenzdrehzahl
A18.23, wobei die Werte für X = 0,57 und Y = 0,93 nach Entsperren der Zelle
              für den Wert X eingegeben werden müssen, ohne Grenzdrehzahl.
A18.25, wobei bei der Berechnung der Schrägkugellager die Werte
              für X = 0,35 und Y = 0,57 nach Entsperren der Zelle
              für den Wert X eingegeben werden müssen.
A18.30, nur Teil 1, wobei nach Entsperren der Zelle
              für den Wert X = 0,67 eingegeben werden muss.</t>
        </r>
      </text>
    </comment>
    <comment ref="B22" authorId="0" shapeId="0" xr:uid="{3ACAC746-60E4-44D2-A956-8047BC21B24F}">
      <text>
        <r>
          <rPr>
            <sz val="8"/>
            <color indexed="81"/>
            <rFont val="Tahoma"/>
            <family val="2"/>
          </rPr>
          <t>siehe ME, Abschnitt 18.5:
für paarweise eingebaute Schrägkugellager in Tandem-, O- oder X-Anordnung ist der Tabellenwert von C mit 1,625 zu multiplizieren.</t>
        </r>
      </text>
    </comment>
    <comment ref="B26" authorId="0" shapeId="0" xr:uid="{E6990702-6E51-4B5A-BEE5-FEE2437AF4C2}">
      <text>
        <r>
          <rPr>
            <sz val="8"/>
            <color indexed="81"/>
            <rFont val="Tahoma"/>
            <family val="2"/>
          </rPr>
          <t>Die Belastungsgrößen F</t>
        </r>
        <r>
          <rPr>
            <vertAlign val="subscript"/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, F</t>
        </r>
        <r>
          <rPr>
            <vertAlign val="subscript"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und n sind konstant (stationärer Betrieb).</t>
        </r>
      </text>
    </comment>
    <comment ref="B37" authorId="0" shapeId="0" xr:uid="{56C3DC70-6C87-4835-854D-CE7C22C4F96D}">
      <text>
        <r>
          <rPr>
            <sz val="8"/>
            <color indexed="81"/>
            <rFont val="Tahoma"/>
            <family val="2"/>
          </rPr>
          <t xml:space="preserve">mittlerer Lagerdurchmesser = 0,5 (d + D)
</t>
        </r>
      </text>
    </comment>
    <comment ref="B55" authorId="0" shapeId="0" xr:uid="{264052C8-BDAE-45F0-9E5F-BB2A9D33B981}">
      <text>
        <r>
          <rPr>
            <sz val="8"/>
            <color indexed="81"/>
            <rFont val="Tahoma"/>
            <family val="2"/>
          </rPr>
          <t>siehe ME, Abschnitt 18.4:
Allgemein strebt man für die Laufruhe und das Reibverhalten an: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1,5 ... 2,5  bei hohen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1,0 ... 1,5  bei normalen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0,7 ... 1,0 bei geringen Ansprüchen.
Wenn 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&gt; 8 ist, gelten Wälzlager als dauerfest.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90F7202A-01BA-49A5-B909-1B76984D331E}">
      <text>
        <r>
          <rPr>
            <sz val="8"/>
            <color indexed="81"/>
            <rFont val="Tahoma"/>
            <family val="2"/>
          </rPr>
          <t>Informationen zu diesem Programm:
Berechnung der Lebensdauer und der statischen Kennzahl von Wälzlagern,
außer Axial-Pendelrollenlager.
Abschnitt:
18.4
Beispiele:
18.1
18.2, ohne Teil 1
18.3
Aufgaben:
A18.1
A18.2, nur Teil 2 und Teil 3, wobei die Drehzahl n = 229,2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
            berechnet werden muss.
A18.3, wobei die  Drehzahl n = 302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berechnet werden muss.
A18.4, ohne Teil 3
A18.9
A18.11, ohne Teil 3
A18.13
A18.17, ohne Grenzdrehzahl
A18.21, ohne Grenzdrehzahl
A18.23, wobei die Werte für X = 0,57 und Y = 0,93 nach Entsperren der Zelle
              für den Wert X eingegeben werden müssen, ohne Grenzdrehzahl.
A18.25, wobei bei der Berechnung der Schrägkugellager die Werte
              für X = 0,35 und Y = 0,57 nach Entsperren der Zelle
              für den Wert X eingegeben werden müssen.
A18.30, nur Teil 1, wobei nach Entsperren der Zelle
              für den Wert X = 0,67 eingegeben werden muss.</t>
        </r>
      </text>
    </comment>
    <comment ref="B22" authorId="0" shapeId="0" xr:uid="{C81079CA-939E-491B-BB8B-B83CA993CECC}">
      <text>
        <r>
          <rPr>
            <sz val="8"/>
            <color indexed="81"/>
            <rFont val="Tahoma"/>
            <family val="2"/>
          </rPr>
          <t>siehe ME, Abschnitt 18.5:
für paarweise eingebaute Schrägkugellager in Tandem-, O- oder X-Anordnung ist der Tabellenwert von C mit 1,625 zu multiplizieren.</t>
        </r>
      </text>
    </comment>
    <comment ref="B26" authorId="0" shapeId="0" xr:uid="{7CAA2FD6-D313-4DA8-AD07-D989598C98C1}">
      <text>
        <r>
          <rPr>
            <sz val="8"/>
            <color indexed="81"/>
            <rFont val="Tahoma"/>
            <family val="2"/>
          </rPr>
          <t>Die Belastungsgrößen F</t>
        </r>
        <r>
          <rPr>
            <vertAlign val="subscript"/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, F</t>
        </r>
        <r>
          <rPr>
            <vertAlign val="subscript"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und n sind konstant (stationärer Betrieb).</t>
        </r>
      </text>
    </comment>
    <comment ref="B37" authorId="0" shapeId="0" xr:uid="{C7623616-32AC-4C1C-9DBA-3389A691FF0E}">
      <text>
        <r>
          <rPr>
            <sz val="8"/>
            <color indexed="81"/>
            <rFont val="Tahoma"/>
            <family val="2"/>
          </rPr>
          <t xml:space="preserve">mittlerer Lagerdurchmesser = 0,5 (d + D)
</t>
        </r>
      </text>
    </comment>
    <comment ref="B55" authorId="0" shapeId="0" xr:uid="{45203CD5-CD65-4D8B-9871-5F5B84EF078E}">
      <text>
        <r>
          <rPr>
            <sz val="8"/>
            <color indexed="81"/>
            <rFont val="Tahoma"/>
            <family val="2"/>
          </rPr>
          <t>siehe ME, Abschnitt 18.4:
Allgemein strebt man für die Laufruhe und das Reibverhalten an: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1,5 ... 2,5  bei hohen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1,0 ... 1,5  bei normalen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0,7 ... 1,0 bei geringen Ansprüchen.
Wenn 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&gt; 8 ist, gelten Wälzlager als dauerfest.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0FF3F9F0-AF0B-4DAB-8EB1-25CDAD14A235}">
      <text>
        <r>
          <rPr>
            <sz val="8"/>
            <color indexed="81"/>
            <rFont val="Tahoma"/>
            <family val="2"/>
          </rPr>
          <t>Informationen zu diesem Programm:
Berechnung der Lebensdauer und der statischen Kennzahl von Wälzlagern,
außer Axial-Pendelrollenlager.
Abschnitt:
18.4
Beispiele:
18.1
18.2, ohne Teil 1
18.3
Aufgaben:
A18.1
A18.2, nur Teil 2 und Teil 3, wobei die Drehzahl n = 229,2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
            berechnet werden muss.
A18.3, wobei die  Drehzahl n = 302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berechnet werden muss.
A18.4, ohne Teil 3
A18.9
A18.11, ohne Teil 3
A18.13
A18.17, ohne Grenzdrehzahl
A18.21, ohne Grenzdrehzahl
A18.23, wobei die Werte für X = 0,57 und Y = 0,93 nach Entsperren der Zelle
              für den Wert X eingegeben werden müssen, ohne Grenzdrehzahl.
A18.25, wobei bei der Berechnung der Schrägkugellager die Werte
              für X = 0,35 und Y = 0,57 nach Entsperren der Zelle
              für den Wert X eingegeben werden müssen.
A18.30, nur Teil 1, wobei nach Entsperren der Zelle
              für den Wert X = 0,67 eingegeben werden muss.</t>
        </r>
      </text>
    </comment>
    <comment ref="B22" authorId="0" shapeId="0" xr:uid="{1C079936-E3C7-4D4E-B073-FA5711D131CD}">
      <text>
        <r>
          <rPr>
            <sz val="8"/>
            <color indexed="81"/>
            <rFont val="Tahoma"/>
            <family val="2"/>
          </rPr>
          <t>siehe ME, Abschnitt 18.5:
für paarweise eingebaute Schrägkugellager in Tandem-, O- oder X-Anordnung ist der Tabellenwert von C mit 1,625 zu multiplizieren.</t>
        </r>
      </text>
    </comment>
    <comment ref="B26" authorId="0" shapeId="0" xr:uid="{FD754FAC-E1F7-460B-BE72-DC150409BE67}">
      <text>
        <r>
          <rPr>
            <sz val="8"/>
            <color indexed="81"/>
            <rFont val="Tahoma"/>
            <family val="2"/>
          </rPr>
          <t>Die Belastungsgrößen F</t>
        </r>
        <r>
          <rPr>
            <vertAlign val="subscript"/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, F</t>
        </r>
        <r>
          <rPr>
            <vertAlign val="subscript"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und n sind konstant (stationärer Betrieb).</t>
        </r>
      </text>
    </comment>
    <comment ref="B37" authorId="0" shapeId="0" xr:uid="{0D26643E-59DA-46AE-A4D0-477590BD6C9D}">
      <text>
        <r>
          <rPr>
            <sz val="8"/>
            <color indexed="81"/>
            <rFont val="Tahoma"/>
            <family val="2"/>
          </rPr>
          <t xml:space="preserve">mittlerer Lagerdurchmesser = 0,5 (d + D)
</t>
        </r>
      </text>
    </comment>
    <comment ref="B55" authorId="0" shapeId="0" xr:uid="{8BC32927-0FA1-4D9D-BB7C-D234FB9E2886}">
      <text>
        <r>
          <rPr>
            <sz val="8"/>
            <color indexed="81"/>
            <rFont val="Tahoma"/>
            <family val="2"/>
          </rPr>
          <t>siehe ME, Abschnitt 18.4:
Allgemein strebt man für die Laufruhe und das Reibverhalten an: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1,5 ... 2,5  bei hohen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1,0 ... 1,5  bei normalen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0,7 ... 1,0 bei geringen Ansprüchen.
Wenn 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&gt; 8 ist, gelten Wälzlager als dauerfest.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902793C1-F89F-446A-85DE-A14A72461699}">
      <text>
        <r>
          <rPr>
            <sz val="8"/>
            <color indexed="81"/>
            <rFont val="Tahoma"/>
            <family val="2"/>
          </rPr>
          <t>Informationen zu diesem Programm:
Berechnung der Lebensdauer und der statischen Kennzahl von Wälzlagern,
außer Axial-Pendelrollenlager.
Abschnitt:
18.4
Beispiele:
18.1
18.2, ohne Teil 1
18.3
Aufgaben:
A18.1
A18.2, nur Teil 2 und Teil 3, wobei die Drehzahl n = 229,2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
            berechnet werden muss.
A18.3, wobei die  Drehzahl n = 302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berechnet werden muss.
A18.4, ohne Teil 3
A18.9
A18.11, ohne Teil 3
A18.13
A18.17, ohne Grenzdrehzahl
A18.21, ohne Grenzdrehzahl
A18.23, wobei die Werte für X = 0,57 und Y = 0,93 nach Entsperren der Zelle
              für den Wert X eingegeben werden müssen, ohne Grenzdrehzahl.
A18.25, wobei bei der Berechnung der Schrägkugellager die Werte
              für X = 0,35 und Y = 0,57 nach Entsperren der Zelle
              für den Wert X eingegeben werden müssen.
A18.30, nur Teil 1, wobei nach Entsperren der Zelle
              für den Wert X = 0,67 eingegeben werden muss.</t>
        </r>
      </text>
    </comment>
    <comment ref="B22" authorId="0" shapeId="0" xr:uid="{3454D0DF-EA8E-4774-B42C-19B6C465A582}">
      <text>
        <r>
          <rPr>
            <sz val="8"/>
            <color indexed="81"/>
            <rFont val="Tahoma"/>
            <family val="2"/>
          </rPr>
          <t>siehe ME, Abschnitt 18.5:
für paarweise eingebaute Schrägkugellager in Tandem-, O- oder X-Anordnung ist der Tabellenwert von C mit 1,625 zu multiplizieren.</t>
        </r>
      </text>
    </comment>
    <comment ref="B26" authorId="0" shapeId="0" xr:uid="{67C3E10A-F79C-47C0-9053-B9F4E974DEBA}">
      <text>
        <r>
          <rPr>
            <sz val="8"/>
            <color indexed="81"/>
            <rFont val="Tahoma"/>
            <family val="2"/>
          </rPr>
          <t>Die Belastungsgrößen F</t>
        </r>
        <r>
          <rPr>
            <vertAlign val="subscript"/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, F</t>
        </r>
        <r>
          <rPr>
            <vertAlign val="subscript"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und n sind konstant (stationärer Betrieb).</t>
        </r>
      </text>
    </comment>
    <comment ref="B37" authorId="0" shapeId="0" xr:uid="{2B6083F0-9A66-4557-8909-465A36848CA6}">
      <text>
        <r>
          <rPr>
            <sz val="8"/>
            <color indexed="81"/>
            <rFont val="Tahoma"/>
            <family val="2"/>
          </rPr>
          <t xml:space="preserve">mittlerer Lagerdurchmesser = 0,5 (d + D)
</t>
        </r>
      </text>
    </comment>
    <comment ref="B55" authorId="0" shapeId="0" xr:uid="{A937E2AE-E767-417A-9770-F9F7F08A1BD8}">
      <text>
        <r>
          <rPr>
            <sz val="8"/>
            <color indexed="81"/>
            <rFont val="Tahoma"/>
            <family val="2"/>
          </rPr>
          <t>siehe ME, Abschnitt 18.4:
Allgemein strebt man für die Laufruhe und das Reibverhalten an: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1,5 ... 2,5  bei hohen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1,0 ... 1,5  bei normalen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0,7 ... 1,0 bei geringen Ansprüchen.
Wenn 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&gt; 8 ist, gelten Wälzlager als dauerfest.</t>
        </r>
      </text>
    </comment>
  </commentList>
</comments>
</file>

<file path=xl/sharedStrings.xml><?xml version="1.0" encoding="utf-8"?>
<sst xmlns="http://schemas.openxmlformats.org/spreadsheetml/2006/main" count="385" uniqueCount="91">
  <si>
    <t>INFO</t>
  </si>
  <si>
    <t>Datum:</t>
  </si>
  <si>
    <t>Quelle:</t>
  </si>
  <si>
    <t>Decker, Maschinenelemente, 20. Auflage</t>
  </si>
  <si>
    <t>Kapitel:</t>
  </si>
  <si>
    <t>18 - Wälzlager</t>
  </si>
  <si>
    <t>Thema:</t>
  </si>
  <si>
    <t>Kugel- oder Rollenlager</t>
  </si>
  <si>
    <t>Problem:</t>
  </si>
  <si>
    <t>Berechnung von Lebensdauer und stat. Kennzahl</t>
  </si>
  <si>
    <t>gegeben:</t>
  </si>
  <si>
    <r>
      <t>Abmessungen und Tragzahlen</t>
    </r>
    <r>
      <rPr>
        <sz val="10"/>
        <rFont val="Arial"/>
        <family val="2"/>
      </rPr>
      <t xml:space="preserve"> (Tab. 18.3 bis 18.10 bzw. Katalog)</t>
    </r>
  </si>
  <si>
    <t>Lagerinnendurchmesser</t>
  </si>
  <si>
    <r>
      <t>d, d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 xml:space="preserve"> (mm)</t>
    </r>
  </si>
  <si>
    <t>Lageraußendurchmesser</t>
  </si>
  <si>
    <r>
      <t>D, D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(mm)</t>
    </r>
  </si>
  <si>
    <t>Lagerbreite bzw. Lagerhöhe</t>
  </si>
  <si>
    <t>B, H (mm)</t>
  </si>
  <si>
    <t>dynamische Tragzahl</t>
  </si>
  <si>
    <t>C (kN)</t>
  </si>
  <si>
    <t>statische Tragzahl</t>
  </si>
  <si>
    <r>
      <t>C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(kN)</t>
    </r>
  </si>
  <si>
    <t>Ermüdungsgrenzbelastung</t>
  </si>
  <si>
    <r>
      <t>C</t>
    </r>
    <r>
      <rPr>
        <vertAlign val="subscript"/>
        <sz val="10"/>
        <rFont val="Arial"/>
        <family val="2"/>
      </rPr>
      <t>u</t>
    </r>
    <r>
      <rPr>
        <sz val="10"/>
        <rFont val="Arial"/>
        <family val="2"/>
      </rPr>
      <t xml:space="preserve"> (kN)</t>
    </r>
  </si>
  <si>
    <t>Belastungsgrößen</t>
  </si>
  <si>
    <t>Radialbelastung des Lagers während des Laufs</t>
  </si>
  <si>
    <r>
      <t>F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(kN)</t>
    </r>
  </si>
  <si>
    <t>Axialbelastung des Lagers während des Laufs</t>
  </si>
  <si>
    <r>
      <t>F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(kN)</t>
    </r>
  </si>
  <si>
    <t>Radialbelastung des Lagers während des Stillstands</t>
  </si>
  <si>
    <r>
      <t>F</t>
    </r>
    <r>
      <rPr>
        <vertAlign val="subscript"/>
        <sz val="10"/>
        <rFont val="Arial"/>
        <family val="2"/>
      </rPr>
      <t>r0</t>
    </r>
    <r>
      <rPr>
        <sz val="10"/>
        <rFont val="Arial"/>
        <family val="2"/>
      </rPr>
      <t xml:space="preserve"> (kN)</t>
    </r>
  </si>
  <si>
    <t>Axialbelastung des Lagers während des Stillstands</t>
  </si>
  <si>
    <r>
      <t>F</t>
    </r>
    <r>
      <rPr>
        <vertAlign val="subscript"/>
        <sz val="10"/>
        <rFont val="Arial"/>
        <family val="2"/>
      </rPr>
      <t>a0</t>
    </r>
    <r>
      <rPr>
        <sz val="10"/>
        <rFont val="Arial"/>
        <family val="2"/>
      </rPr>
      <t xml:space="preserve"> (kN)</t>
    </r>
  </si>
  <si>
    <t>Betriebsdrehzahl</t>
  </si>
  <si>
    <r>
      <t>n (min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>)</t>
    </r>
  </si>
  <si>
    <t>gesucht:</t>
  </si>
  <si>
    <t>äquivalente Belastung, Lebensdauer, statische Kennzahl</t>
  </si>
  <si>
    <t>Ergebnisse:</t>
  </si>
  <si>
    <t>mittlerer Lagerdurchmesser</t>
  </si>
  <si>
    <r>
      <t>d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 xml:space="preserve"> (mm)</t>
    </r>
  </si>
  <si>
    <t>Faktor  (Tab. 18.3b)</t>
  </si>
  <si>
    <r>
      <t>f</t>
    </r>
    <r>
      <rPr>
        <vertAlign val="subscript"/>
        <sz val="10"/>
        <rFont val="Arial"/>
        <family val="2"/>
      </rPr>
      <t>0</t>
    </r>
  </si>
  <si>
    <t>Kennwert</t>
  </si>
  <si>
    <r>
      <t>f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F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>/C</t>
    </r>
    <r>
      <rPr>
        <vertAlign val="subscript"/>
        <sz val="10"/>
        <rFont val="Arial"/>
        <family val="2"/>
      </rPr>
      <t>0</t>
    </r>
  </si>
  <si>
    <t>Grenzwert  (Tab. 18.3c bzw. Katalog)</t>
  </si>
  <si>
    <t>e</t>
  </si>
  <si>
    <t>Kraftverhältnis</t>
  </si>
  <si>
    <r>
      <t>F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r</t>
    </r>
  </si>
  <si>
    <r>
      <t>F</t>
    </r>
    <r>
      <rPr>
        <vertAlign val="subscript"/>
        <sz val="10"/>
        <rFont val="Arial"/>
        <family val="2"/>
      </rPr>
      <t>a0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r0</t>
    </r>
  </si>
  <si>
    <t>dynamischer Radialfaktor</t>
  </si>
  <si>
    <t>X</t>
  </si>
  <si>
    <t>dynamischer Axialfaktor</t>
  </si>
  <si>
    <t>Y</t>
  </si>
  <si>
    <t>statischer Radialfaktor</t>
  </si>
  <si>
    <r>
      <t>X</t>
    </r>
    <r>
      <rPr>
        <vertAlign val="subscript"/>
        <sz val="10"/>
        <rFont val="Arial"/>
        <family val="2"/>
      </rPr>
      <t>0</t>
    </r>
  </si>
  <si>
    <r>
      <t>Y</t>
    </r>
    <r>
      <rPr>
        <vertAlign val="subscript"/>
        <sz val="10"/>
        <rFont val="Arial"/>
        <family val="2"/>
      </rPr>
      <t>0</t>
    </r>
  </si>
  <si>
    <t>Dynamisch äquivalente Belastung</t>
  </si>
  <si>
    <t>P (kN)</t>
  </si>
  <si>
    <t>Statisch äquivalente Belastung</t>
  </si>
  <si>
    <r>
      <t>P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(kN)</t>
    </r>
  </si>
  <si>
    <t>Soll ein Kugellager oder ein Rollenlager berechnet werden?</t>
  </si>
  <si>
    <t>Kugellager</t>
  </si>
  <si>
    <t>Nominelle Lebensdauer in Umdrehungen</t>
  </si>
  <si>
    <r>
      <t>L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)</t>
    </r>
  </si>
  <si>
    <t>Nominelle Lebensdauer in Betriebsstunden                         (vergl. Tab. 18.12)</t>
  </si>
  <si>
    <r>
      <t>L</t>
    </r>
    <r>
      <rPr>
        <vertAlign val="subscript"/>
        <sz val="10"/>
        <rFont val="Arial"/>
        <family val="2"/>
      </rPr>
      <t>10h</t>
    </r>
    <r>
      <rPr>
        <sz val="10"/>
        <rFont val="Arial"/>
        <family val="2"/>
      </rPr>
      <t xml:space="preserve"> (h)</t>
    </r>
  </si>
  <si>
    <t>statische Kennzahl</t>
  </si>
  <si>
    <r>
      <t>f</t>
    </r>
    <r>
      <rPr>
        <vertAlign val="subscript"/>
        <sz val="10"/>
        <rFont val="Arial"/>
        <family val="2"/>
      </rPr>
      <t>s</t>
    </r>
  </si>
  <si>
    <t>Die Ansprüche an die Laufruhe sind</t>
  </si>
  <si>
    <t>Berechnung der erweiterten modifizierten Lebensdauer</t>
  </si>
  <si>
    <t>Bezugsviskosität (Tab. 18.18a)</t>
  </si>
  <si>
    <r>
      <t>n</t>
    </r>
    <r>
      <rPr>
        <vertAlign val="subscript"/>
        <sz val="10"/>
        <rFont val="Arial"/>
        <family val="2"/>
      </rPr>
      <t xml:space="preserve">1 </t>
    </r>
    <r>
      <rPr>
        <sz val="10"/>
        <rFont val="Arial"/>
        <family val="2"/>
      </rPr>
      <t>(mm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/s)</t>
    </r>
  </si>
  <si>
    <t>Betriebstemperatur</t>
  </si>
  <si>
    <t>t in (°C)</t>
  </si>
  <si>
    <t>Betriebsviskosität (Tab. 18.18b)</t>
  </si>
  <si>
    <r>
      <t>n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(mm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/s)</t>
    </r>
  </si>
  <si>
    <t>Viskositätsverhältnis</t>
  </si>
  <si>
    <t>k</t>
  </si>
  <si>
    <t>Verunreinigungsbeiwert (Tab. 18.19)</t>
  </si>
  <si>
    <r>
      <t>e</t>
    </r>
    <r>
      <rPr>
        <vertAlign val="subscript"/>
        <sz val="10"/>
        <rFont val="Arial"/>
        <family val="2"/>
      </rPr>
      <t>C</t>
    </r>
  </si>
  <si>
    <r>
      <t>e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u</t>
    </r>
    <r>
      <rPr>
        <sz val="10"/>
        <rFont val="Arial"/>
        <family val="2"/>
      </rPr>
      <t>/P</t>
    </r>
  </si>
  <si>
    <t>Lebensdauerbeiwert (Tab. 18.17)</t>
  </si>
  <si>
    <r>
      <t>a</t>
    </r>
    <r>
      <rPr>
        <vertAlign val="subscript"/>
        <sz val="10"/>
        <rFont val="Arial"/>
        <family val="2"/>
      </rPr>
      <t>ISO</t>
    </r>
  </si>
  <si>
    <t>Lebensdauerbeiwert (Tab. 18.16)</t>
  </si>
  <si>
    <r>
      <t>a</t>
    </r>
    <r>
      <rPr>
        <vertAlign val="subscript"/>
        <sz val="10"/>
        <rFont val="Arial"/>
        <family val="2"/>
      </rPr>
      <t>1</t>
    </r>
  </si>
  <si>
    <t>erweiterte modifizierte Lebensdauer</t>
  </si>
  <si>
    <r>
      <t>L</t>
    </r>
    <r>
      <rPr>
        <vertAlign val="subscript"/>
        <sz val="10"/>
        <rFont val="Arial"/>
        <family val="2"/>
      </rPr>
      <t>nm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)</t>
    </r>
  </si>
  <si>
    <t>Lebensdauer in Betriebsstunden                         (vergl. Tab. 18.12)</t>
  </si>
  <si>
    <r>
      <t>L</t>
    </r>
    <r>
      <rPr>
        <vertAlign val="subscript"/>
        <sz val="10"/>
        <rFont val="Arial"/>
        <family val="2"/>
      </rPr>
      <t>10hm</t>
    </r>
    <r>
      <rPr>
        <sz val="10"/>
        <rFont val="Arial"/>
        <family val="2"/>
      </rPr>
      <t xml:space="preserve"> (h)</t>
    </r>
  </si>
  <si>
    <t>Rollenlager</t>
  </si>
  <si>
    <t>´--&gt;8,71Mio.km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</si>
</sst>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0.000"/>
    <numFmt numFmtId="165" formatCode="_-* #,##0\ _€_-;\-* #,##0\ _€_-;_-* &quot;-&quot;??\ _€_-;_-@_-"/>
  </numFmts>
  <fonts count="14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i/>
      <sz val="10"/>
      <name val="Arial"/>
      <family val="2"/>
    </font>
    <font>
      <sz val="8"/>
      <color rgb="FFFF0000"/>
      <name val="Arial"/>
      <family val="2"/>
    </font>
    <font>
      <sz val="8"/>
      <color indexed="81"/>
      <name val="Tahoma"/>
      <family val="2"/>
    </font>
    <font>
      <vertAlign val="superscript"/>
      <sz val="8"/>
      <color indexed="81"/>
      <name val="Tahoma"/>
      <family val="2"/>
    </font>
    <font>
      <vertAlign val="subscript"/>
      <sz val="8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 style="medium">
        <color indexed="18"/>
      </right>
      <top/>
      <bottom/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55">
    <xf numFmtId="0" fontId="0" fillId="0" borderId="0" xfId="0"/>
    <xf numFmtId="0" fontId="1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vertical="center"/>
    </xf>
    <xf numFmtId="0" fontId="0" fillId="2" borderId="0" xfId="0" applyFill="1" applyAlignment="1" applyProtection="1">
      <alignment horizontal="right" vertical="center"/>
    </xf>
    <xf numFmtId="14" fontId="0" fillId="2" borderId="0" xfId="0" applyNumberFormat="1" applyFill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0" fillId="3" borderId="2" xfId="0" applyFill="1" applyBorder="1" applyAlignment="1" applyProtection="1">
      <alignment vertical="center"/>
    </xf>
    <xf numFmtId="0" fontId="2" fillId="3" borderId="3" xfId="0" applyFont="1" applyFill="1" applyBorder="1" applyAlignment="1" applyProtection="1">
      <alignment vertical="center"/>
    </xf>
    <xf numFmtId="0" fontId="3" fillId="0" borderId="0" xfId="0" applyFont="1" applyBorder="1" applyAlignment="1">
      <alignment vertical="center"/>
    </xf>
    <xf numFmtId="0" fontId="0" fillId="2" borderId="0" xfId="0" applyFill="1" applyBorder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3" fillId="3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right" vertical="center"/>
    </xf>
    <xf numFmtId="1" fontId="4" fillId="2" borderId="0" xfId="0" applyNumberFormat="1" applyFont="1" applyFill="1" applyBorder="1" applyAlignment="1" applyProtection="1">
      <alignment horizontal="left" vertical="center"/>
    </xf>
    <xf numFmtId="0" fontId="0" fillId="3" borderId="0" xfId="0" applyFill="1" applyAlignment="1" applyProtection="1">
      <alignment horizontal="center" vertical="center"/>
    </xf>
    <xf numFmtId="0" fontId="2" fillId="4" borderId="5" xfId="0" applyNumberFormat="1" applyFont="1" applyFill="1" applyBorder="1" applyAlignment="1" applyProtection="1">
      <alignment horizontal="center" vertical="center"/>
      <protection locked="0"/>
    </xf>
    <xf numFmtId="0" fontId="2" fillId="4" borderId="6" xfId="0" applyNumberFormat="1" applyFont="1" applyFill="1" applyBorder="1" applyAlignment="1" applyProtection="1">
      <alignment horizontal="center" vertical="center"/>
      <protection locked="0"/>
    </xf>
    <xf numFmtId="0" fontId="2" fillId="4" borderId="7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vertical="center"/>
    </xf>
    <xf numFmtId="2" fontId="2" fillId="2" borderId="0" xfId="0" applyNumberFormat="1" applyFont="1" applyFill="1" applyBorder="1" applyAlignment="1" applyProtection="1">
      <alignment horizontal="center" vertical="center"/>
    </xf>
    <xf numFmtId="0" fontId="6" fillId="3" borderId="0" xfId="0" applyFont="1" applyFill="1" applyAlignment="1" applyProtection="1">
      <alignment horizontal="center" vertical="center"/>
    </xf>
    <xf numFmtId="0" fontId="2" fillId="2" borderId="0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vertical="center"/>
    </xf>
    <xf numFmtId="0" fontId="2" fillId="4" borderId="8" xfId="0" applyNumberFormat="1" applyFont="1" applyFill="1" applyBorder="1" applyAlignment="1" applyProtection="1">
      <alignment horizontal="center" vertical="center"/>
      <protection locked="0"/>
    </xf>
    <xf numFmtId="164" fontId="2" fillId="2" borderId="0" xfId="0" applyNumberFormat="1" applyFont="1" applyFill="1" applyAlignment="1" applyProtection="1">
      <alignment horizontal="center" vertical="center"/>
    </xf>
    <xf numFmtId="0" fontId="2" fillId="3" borderId="0" xfId="0" applyFont="1" applyFill="1" applyBorder="1" applyAlignment="1" applyProtection="1">
      <alignment vertical="center"/>
    </xf>
    <xf numFmtId="0" fontId="3" fillId="3" borderId="0" xfId="0" applyFont="1" applyFill="1" applyAlignment="1" applyProtection="1">
      <alignment vertical="center"/>
    </xf>
    <xf numFmtId="0" fontId="0" fillId="3" borderId="0" xfId="0" applyFont="1" applyFill="1" applyAlignment="1" applyProtection="1">
      <alignment horizontal="center" vertical="center"/>
    </xf>
    <xf numFmtId="0" fontId="2" fillId="5" borderId="0" xfId="0" applyNumberFormat="1" applyFont="1" applyFill="1" applyAlignment="1" applyProtection="1">
      <alignment horizontal="center" vertical="center"/>
    </xf>
    <xf numFmtId="164" fontId="2" fillId="5" borderId="0" xfId="0" applyNumberFormat="1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 wrapText="1"/>
    </xf>
    <xf numFmtId="0" fontId="0" fillId="4" borderId="8" xfId="0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 applyProtection="1">
      <alignment vertical="center" wrapText="1"/>
    </xf>
    <xf numFmtId="0" fontId="8" fillId="3" borderId="0" xfId="0" applyFont="1" applyFill="1" applyAlignment="1" applyProtection="1">
      <alignment horizontal="center" vertical="center" wrapText="1"/>
    </xf>
    <xf numFmtId="0" fontId="9" fillId="2" borderId="0" xfId="0" applyFont="1" applyFill="1" applyAlignment="1" applyProtection="1">
      <alignment horizontal="right" vertical="center"/>
    </xf>
    <xf numFmtId="1" fontId="3" fillId="5" borderId="0" xfId="0" applyNumberFormat="1" applyFont="1" applyFill="1" applyAlignment="1" applyProtection="1">
      <alignment horizontal="center" vertical="center"/>
    </xf>
    <xf numFmtId="1" fontId="3" fillId="5" borderId="0" xfId="0" applyNumberFormat="1" applyFont="1" applyFill="1" applyAlignment="1" applyProtection="1">
      <alignment horizontal="center" vertical="center" wrapText="1"/>
    </xf>
    <xf numFmtId="2" fontId="2" fillId="5" borderId="0" xfId="0" applyNumberFormat="1" applyFont="1" applyFill="1" applyAlignment="1" applyProtection="1">
      <alignment horizontal="center" vertical="center"/>
    </xf>
    <xf numFmtId="0" fontId="2" fillId="6" borderId="0" xfId="0" applyNumberFormat="1" applyFont="1" applyFill="1" applyAlignment="1" applyProtection="1">
      <alignment horizontal="center" vertical="center"/>
    </xf>
    <xf numFmtId="1" fontId="2" fillId="5" borderId="0" xfId="0" applyNumberFormat="1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 wrapText="1"/>
    </xf>
    <xf numFmtId="1" fontId="2" fillId="5" borderId="0" xfId="0" applyNumberFormat="1" applyFont="1" applyFill="1" applyAlignment="1" applyProtection="1">
      <alignment horizontal="center" vertical="center" wrapText="1"/>
    </xf>
    <xf numFmtId="165" fontId="0" fillId="0" borderId="0" xfId="1" applyNumberFormat="1" applyFont="1"/>
    <xf numFmtId="165" fontId="3" fillId="5" borderId="0" xfId="1" applyNumberFormat="1" applyFont="1" applyFill="1" applyAlignment="1" applyProtection="1">
      <alignment horizontal="center" vertic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95250</xdr:rowOff>
    </xdr:from>
    <xdr:to>
      <xdr:col>1</xdr:col>
      <xdr:colOff>2952750</xdr:colOff>
      <xdr:row>16</xdr:row>
      <xdr:rowOff>142875</xdr:rowOff>
    </xdr:to>
    <xdr:pic>
      <xdr:nvPicPr>
        <xdr:cNvPr id="6" name="Picture 87">
          <a:extLst>
            <a:ext uri="{FF2B5EF4-FFF2-40B4-BE49-F238E27FC236}">
              <a16:creationId xmlns:a16="http://schemas.microsoft.com/office/drawing/2014/main" id="{0CB602C2-839D-4E59-8A97-BE36AF42E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011" t="2917" r="14781" b="7162"/>
        <a:stretch>
          <a:fillRect/>
        </a:stretch>
      </xdr:blipFill>
      <xdr:spPr bwMode="auto">
        <a:xfrm>
          <a:off x="971550" y="1419225"/>
          <a:ext cx="2828925" cy="1952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752475</xdr:colOff>
      <xdr:row>2</xdr:row>
      <xdr:rowOff>47625</xdr:rowOff>
    </xdr:from>
    <xdr:to>
      <xdr:col>3</xdr:col>
      <xdr:colOff>885825</xdr:colOff>
      <xdr:row>6</xdr:row>
      <xdr:rowOff>180975</xdr:rowOff>
    </xdr:to>
    <xdr:pic>
      <xdr:nvPicPr>
        <xdr:cNvPr id="7" name="Picture 88" descr="C:\Eigene Dateien\_Peter\Decker16\Icons_Decker16\Lager_02.jpg">
          <a:extLst>
            <a:ext uri="{FF2B5EF4-FFF2-40B4-BE49-F238E27FC236}">
              <a16:creationId xmlns:a16="http://schemas.microsoft.com/office/drawing/2014/main" id="{A79DBA0F-932A-4A10-900A-3237955D7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48200" y="381000"/>
          <a:ext cx="885825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95250</xdr:rowOff>
    </xdr:from>
    <xdr:to>
      <xdr:col>1</xdr:col>
      <xdr:colOff>2952750</xdr:colOff>
      <xdr:row>16</xdr:row>
      <xdr:rowOff>142875</xdr:rowOff>
    </xdr:to>
    <xdr:pic>
      <xdr:nvPicPr>
        <xdr:cNvPr id="4" name="Picture 87">
          <a:extLst>
            <a:ext uri="{FF2B5EF4-FFF2-40B4-BE49-F238E27FC236}">
              <a16:creationId xmlns:a16="http://schemas.microsoft.com/office/drawing/2014/main" id="{F5A97DB1-AFBD-4EC0-A296-0F922302B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011" t="2917" r="14781" b="7162"/>
        <a:stretch>
          <a:fillRect/>
        </a:stretch>
      </xdr:blipFill>
      <xdr:spPr bwMode="auto">
        <a:xfrm>
          <a:off x="885825" y="1257300"/>
          <a:ext cx="2828925" cy="1952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752475</xdr:colOff>
      <xdr:row>2</xdr:row>
      <xdr:rowOff>47625</xdr:rowOff>
    </xdr:from>
    <xdr:to>
      <xdr:col>3</xdr:col>
      <xdr:colOff>885825</xdr:colOff>
      <xdr:row>7</xdr:row>
      <xdr:rowOff>9525</xdr:rowOff>
    </xdr:to>
    <xdr:pic>
      <xdr:nvPicPr>
        <xdr:cNvPr id="5" name="Picture 88" descr="C:\Eigene Dateien\_Peter\Decker16\Icons_Decker16\Lager_02.jpg">
          <a:extLst>
            <a:ext uri="{FF2B5EF4-FFF2-40B4-BE49-F238E27FC236}">
              <a16:creationId xmlns:a16="http://schemas.microsoft.com/office/drawing/2014/main" id="{5098FCA6-AEE5-42DB-9045-C3086BABC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72075" y="438150"/>
          <a:ext cx="885825" cy="91440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95250</xdr:rowOff>
    </xdr:from>
    <xdr:to>
      <xdr:col>1</xdr:col>
      <xdr:colOff>2952750</xdr:colOff>
      <xdr:row>16</xdr:row>
      <xdr:rowOff>142875</xdr:rowOff>
    </xdr:to>
    <xdr:pic>
      <xdr:nvPicPr>
        <xdr:cNvPr id="2" name="Picture 87">
          <a:extLst>
            <a:ext uri="{FF2B5EF4-FFF2-40B4-BE49-F238E27FC236}">
              <a16:creationId xmlns:a16="http://schemas.microsoft.com/office/drawing/2014/main" id="{4495D4B1-7E32-4B11-A69A-79192C4B9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011" t="2917" r="14781" b="7162"/>
        <a:stretch>
          <a:fillRect/>
        </a:stretch>
      </xdr:blipFill>
      <xdr:spPr bwMode="auto">
        <a:xfrm>
          <a:off x="847725" y="1257300"/>
          <a:ext cx="2828925" cy="1952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752475</xdr:colOff>
      <xdr:row>2</xdr:row>
      <xdr:rowOff>47625</xdr:rowOff>
    </xdr:from>
    <xdr:to>
      <xdr:col>3</xdr:col>
      <xdr:colOff>885825</xdr:colOff>
      <xdr:row>7</xdr:row>
      <xdr:rowOff>9525</xdr:rowOff>
    </xdr:to>
    <xdr:pic>
      <xdr:nvPicPr>
        <xdr:cNvPr id="3" name="Picture 88" descr="C:\Eigene Dateien\_Peter\Decker16\Icons_Decker16\Lager_02.jpg">
          <a:extLst>
            <a:ext uri="{FF2B5EF4-FFF2-40B4-BE49-F238E27FC236}">
              <a16:creationId xmlns:a16="http://schemas.microsoft.com/office/drawing/2014/main" id="{7258E244-5267-47D1-BD72-A4A3ED6C5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33975" y="438150"/>
          <a:ext cx="885825" cy="923925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95250</xdr:rowOff>
    </xdr:from>
    <xdr:to>
      <xdr:col>1</xdr:col>
      <xdr:colOff>2952750</xdr:colOff>
      <xdr:row>16</xdr:row>
      <xdr:rowOff>142875</xdr:rowOff>
    </xdr:to>
    <xdr:pic>
      <xdr:nvPicPr>
        <xdr:cNvPr id="4" name="Picture 87">
          <a:extLst>
            <a:ext uri="{FF2B5EF4-FFF2-40B4-BE49-F238E27FC236}">
              <a16:creationId xmlns:a16="http://schemas.microsoft.com/office/drawing/2014/main" id="{C155F30F-E778-4E5B-9F3B-322454CC3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011" t="2917" r="14781" b="7162"/>
        <a:stretch>
          <a:fillRect/>
        </a:stretch>
      </xdr:blipFill>
      <xdr:spPr bwMode="auto">
        <a:xfrm>
          <a:off x="885825" y="1257300"/>
          <a:ext cx="2828925" cy="1952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752475</xdr:colOff>
      <xdr:row>2</xdr:row>
      <xdr:rowOff>47625</xdr:rowOff>
    </xdr:from>
    <xdr:to>
      <xdr:col>4</xdr:col>
      <xdr:colOff>190500</xdr:colOff>
      <xdr:row>7</xdr:row>
      <xdr:rowOff>0</xdr:rowOff>
    </xdr:to>
    <xdr:pic>
      <xdr:nvPicPr>
        <xdr:cNvPr id="5" name="Picture 88" descr="C:\Eigene Dateien\_Peter\Decker16\Icons_Decker16\Lager_02.jpg">
          <a:extLst>
            <a:ext uri="{FF2B5EF4-FFF2-40B4-BE49-F238E27FC236}">
              <a16:creationId xmlns:a16="http://schemas.microsoft.com/office/drawing/2014/main" id="{ECA4FCA6-F448-46F8-834A-707EBDF5B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72075" y="438150"/>
          <a:ext cx="885825" cy="904875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70B6-448D-43DD-89D3-E7ABB130E065}">
  <dimension ref="A1:E72"/>
  <sheetViews>
    <sheetView tabSelected="1" topLeftCell="A31" workbookViewId="0">
      <selection activeCell="J45" sqref="J45"/>
    </sheetView>
  </sheetViews>
  <sheetFormatPr baseColWidth="10" defaultRowHeight="15" x14ac:dyDescent="0.25"/>
  <cols>
    <col min="2" max="2" width="56" bestFit="1" customWidth="1"/>
    <col min="3" max="3" width="10.140625" bestFit="1" customWidth="1"/>
    <col min="4" max="4" width="14" bestFit="1" customWidth="1"/>
    <col min="5" max="5" width="14.28515625" bestFit="1" customWidth="1"/>
  </cols>
  <sheetData>
    <row r="1" spans="1:4" x14ac:dyDescent="0.25">
      <c r="A1" s="1" t="s">
        <v>0</v>
      </c>
      <c r="B1" s="2"/>
      <c r="C1" s="3" t="s">
        <v>1</v>
      </c>
      <c r="D1" s="4">
        <f ca="1">NOW()</f>
        <v>43850.581097916664</v>
      </c>
    </row>
    <row r="2" spans="1:4" ht="15.75" thickBot="1" x14ac:dyDescent="0.3">
      <c r="A2" s="5"/>
      <c r="B2" s="6"/>
      <c r="C2" s="5"/>
      <c r="D2" s="5"/>
    </row>
    <row r="3" spans="1:4" x14ac:dyDescent="0.25">
      <c r="A3" s="7" t="s">
        <v>2</v>
      </c>
      <c r="B3" s="8" t="s">
        <v>3</v>
      </c>
      <c r="C3" s="9"/>
      <c r="D3" s="10"/>
    </row>
    <row r="4" spans="1:4" x14ac:dyDescent="0.25">
      <c r="A4" s="7" t="s">
        <v>4</v>
      </c>
      <c r="B4" s="11" t="s">
        <v>5</v>
      </c>
      <c r="C4" s="12"/>
      <c r="D4" s="13"/>
    </row>
    <row r="5" spans="1:4" x14ac:dyDescent="0.25">
      <c r="A5" s="14" t="s">
        <v>6</v>
      </c>
      <c r="B5" s="15" t="s">
        <v>7</v>
      </c>
      <c r="C5" s="12"/>
      <c r="D5" s="12"/>
    </row>
    <row r="6" spans="1:4" ht="15.75" thickBot="1" x14ac:dyDescent="0.3">
      <c r="A6" s="16" t="s">
        <v>8</v>
      </c>
      <c r="B6" s="17" t="s">
        <v>9</v>
      </c>
      <c r="C6" s="17"/>
      <c r="D6" s="17"/>
    </row>
    <row r="7" spans="1:4" x14ac:dyDescent="0.25">
      <c r="A7" s="7"/>
      <c r="B7" s="12"/>
      <c r="C7" s="12"/>
      <c r="D7" s="12"/>
    </row>
    <row r="8" spans="1:4" x14ac:dyDescent="0.25">
      <c r="A8" s="7"/>
      <c r="B8" s="12"/>
      <c r="C8" s="12"/>
      <c r="D8" s="12"/>
    </row>
    <row r="9" spans="1:4" x14ac:dyDescent="0.25">
      <c r="A9" s="7"/>
      <c r="B9" s="12"/>
      <c r="C9" s="12"/>
      <c r="D9" s="12"/>
    </row>
    <row r="10" spans="1:4" x14ac:dyDescent="0.25">
      <c r="A10" s="7"/>
      <c r="B10" s="12"/>
      <c r="C10" s="12"/>
      <c r="D10" s="12"/>
    </row>
    <row r="11" spans="1:4" x14ac:dyDescent="0.25">
      <c r="A11" s="7"/>
      <c r="B11" s="12"/>
      <c r="C11" s="12"/>
      <c r="D11" s="12"/>
    </row>
    <row r="12" spans="1:4" x14ac:dyDescent="0.25">
      <c r="A12" s="7"/>
      <c r="B12" s="12"/>
      <c r="C12" s="12"/>
      <c r="D12" s="12"/>
    </row>
    <row r="13" spans="1:4" x14ac:dyDescent="0.25">
      <c r="A13" s="7"/>
      <c r="B13" s="12"/>
      <c r="C13" s="12"/>
      <c r="D13" s="12"/>
    </row>
    <row r="14" spans="1:4" x14ac:dyDescent="0.25">
      <c r="A14" s="7"/>
      <c r="B14" s="12"/>
      <c r="C14" s="12"/>
      <c r="D14" s="12"/>
    </row>
    <row r="15" spans="1:4" x14ac:dyDescent="0.25">
      <c r="A15" s="7"/>
      <c r="B15" s="12"/>
      <c r="C15" s="12"/>
      <c r="D15" s="12"/>
    </row>
    <row r="16" spans="1:4" x14ac:dyDescent="0.25">
      <c r="A16" s="7"/>
      <c r="B16" s="12"/>
      <c r="C16" s="12"/>
      <c r="D16" s="12"/>
    </row>
    <row r="17" spans="1:4" x14ac:dyDescent="0.25">
      <c r="A17" s="7"/>
      <c r="B17" s="12"/>
      <c r="C17" s="12"/>
      <c r="D17" s="12"/>
    </row>
    <row r="18" spans="1:4" ht="15.75" thickBot="1" x14ac:dyDescent="0.3">
      <c r="A18" s="7" t="s">
        <v>10</v>
      </c>
      <c r="B18" s="18" t="s">
        <v>11</v>
      </c>
      <c r="C18" s="19"/>
      <c r="D18" s="20"/>
    </row>
    <row r="19" spans="1:4" ht="15.75" x14ac:dyDescent="0.25">
      <c r="A19" s="7"/>
      <c r="B19" s="12" t="s">
        <v>12</v>
      </c>
      <c r="C19" s="21" t="s">
        <v>13</v>
      </c>
      <c r="D19" s="22">
        <v>75</v>
      </c>
    </row>
    <row r="20" spans="1:4" ht="15.75" x14ac:dyDescent="0.25">
      <c r="A20" s="7"/>
      <c r="B20" s="12" t="s">
        <v>14</v>
      </c>
      <c r="C20" s="21" t="s">
        <v>15</v>
      </c>
      <c r="D20" s="23">
        <v>130</v>
      </c>
    </row>
    <row r="21" spans="1:4" x14ac:dyDescent="0.25">
      <c r="A21" s="7"/>
      <c r="B21" s="12" t="s">
        <v>16</v>
      </c>
      <c r="C21" s="21" t="s">
        <v>17</v>
      </c>
      <c r="D21" s="23">
        <v>25</v>
      </c>
    </row>
    <row r="22" spans="1:4" x14ac:dyDescent="0.25">
      <c r="A22" s="7"/>
      <c r="B22" s="12" t="s">
        <v>18</v>
      </c>
      <c r="C22" s="21" t="s">
        <v>19</v>
      </c>
      <c r="D22" s="23">
        <v>129</v>
      </c>
    </row>
    <row r="23" spans="1:4" ht="15.75" x14ac:dyDescent="0.25">
      <c r="A23" s="7"/>
      <c r="B23" s="12" t="s">
        <v>20</v>
      </c>
      <c r="C23" s="21" t="s">
        <v>21</v>
      </c>
      <c r="D23" s="23">
        <v>130</v>
      </c>
    </row>
    <row r="24" spans="1:4" ht="16.5" thickBot="1" x14ac:dyDescent="0.3">
      <c r="A24" s="7"/>
      <c r="B24" s="12" t="s">
        <v>22</v>
      </c>
      <c r="C24" s="21" t="s">
        <v>23</v>
      </c>
      <c r="D24" s="24">
        <v>9.1</v>
      </c>
    </row>
    <row r="25" spans="1:4" x14ac:dyDescent="0.25">
      <c r="A25" s="7"/>
      <c r="B25" s="25"/>
      <c r="C25" s="21"/>
      <c r="D25" s="26"/>
    </row>
    <row r="26" spans="1:4" ht="15.75" thickBot="1" x14ac:dyDescent="0.3">
      <c r="A26" s="7"/>
      <c r="B26" s="18" t="s">
        <v>24</v>
      </c>
      <c r="C26" s="27"/>
      <c r="D26" s="26"/>
    </row>
    <row r="27" spans="1:4" ht="15.75" x14ac:dyDescent="0.25">
      <c r="A27" s="7"/>
      <c r="B27" s="12" t="s">
        <v>25</v>
      </c>
      <c r="C27" s="21" t="s">
        <v>26</v>
      </c>
      <c r="D27" s="22">
        <v>0</v>
      </c>
    </row>
    <row r="28" spans="1:4" ht="15.75" x14ac:dyDescent="0.25">
      <c r="A28" s="7"/>
      <c r="B28" s="12" t="s">
        <v>27</v>
      </c>
      <c r="C28" s="21" t="s">
        <v>28</v>
      </c>
      <c r="D28" s="23">
        <v>4.3600000000000003</v>
      </c>
    </row>
    <row r="29" spans="1:4" ht="15.75" x14ac:dyDescent="0.25">
      <c r="A29" s="7"/>
      <c r="B29" s="12" t="s">
        <v>29</v>
      </c>
      <c r="C29" s="21" t="s">
        <v>30</v>
      </c>
      <c r="D29" s="23"/>
    </row>
    <row r="30" spans="1:4" ht="15.75" x14ac:dyDescent="0.25">
      <c r="A30" s="7"/>
      <c r="B30" s="12" t="s">
        <v>31</v>
      </c>
      <c r="C30" s="21" t="s">
        <v>32</v>
      </c>
      <c r="D30" s="23"/>
    </row>
    <row r="31" spans="1:4" ht="15.75" thickBot="1" x14ac:dyDescent="0.3">
      <c r="A31" s="7"/>
      <c r="B31" s="12" t="s">
        <v>33</v>
      </c>
      <c r="C31" s="21" t="s">
        <v>34</v>
      </c>
      <c r="D31" s="24">
        <v>1997</v>
      </c>
    </row>
    <row r="32" spans="1:4" x14ac:dyDescent="0.25">
      <c r="A32" s="7"/>
      <c r="B32" s="12"/>
      <c r="C32" s="21"/>
      <c r="D32" s="28"/>
    </row>
    <row r="33" spans="1:4" x14ac:dyDescent="0.25">
      <c r="A33" s="7"/>
      <c r="B33" s="12"/>
      <c r="C33" s="29"/>
      <c r="D33" s="30"/>
    </row>
    <row r="34" spans="1:4" x14ac:dyDescent="0.25">
      <c r="A34" s="7" t="s">
        <v>35</v>
      </c>
      <c r="B34" s="11" t="s">
        <v>36</v>
      </c>
      <c r="C34" s="11"/>
      <c r="D34" s="11"/>
    </row>
    <row r="35" spans="1:4" x14ac:dyDescent="0.25">
      <c r="A35" s="7"/>
      <c r="B35" s="11"/>
      <c r="C35" s="11"/>
      <c r="D35" s="11"/>
    </row>
    <row r="36" spans="1:4" x14ac:dyDescent="0.25">
      <c r="A36" s="7"/>
      <c r="B36" s="11"/>
      <c r="C36" s="21"/>
      <c r="D36" s="21"/>
    </row>
    <row r="37" spans="1:4" ht="16.5" thickBot="1" x14ac:dyDescent="0.3">
      <c r="A37" s="31" t="s">
        <v>37</v>
      </c>
      <c r="B37" s="12" t="s">
        <v>38</v>
      </c>
      <c r="C37" s="32" t="s">
        <v>39</v>
      </c>
      <c r="D37" s="26">
        <f>(D19+D20)/2</f>
        <v>102.5</v>
      </c>
    </row>
    <row r="38" spans="1:4" ht="16.5" thickBot="1" x14ac:dyDescent="0.3">
      <c r="A38" s="33"/>
      <c r="B38" s="12" t="s">
        <v>40</v>
      </c>
      <c r="C38" s="21" t="s">
        <v>41</v>
      </c>
      <c r="D38" s="34">
        <v>14.4</v>
      </c>
    </row>
    <row r="39" spans="1:4" ht="16.5" thickBot="1" x14ac:dyDescent="0.3">
      <c r="A39" s="33"/>
      <c r="B39" s="11" t="s">
        <v>42</v>
      </c>
      <c r="C39" s="21" t="s">
        <v>43</v>
      </c>
      <c r="D39" s="35">
        <f>D38*D28/D23</f>
        <v>0.48295384615384618</v>
      </c>
    </row>
    <row r="40" spans="1:4" ht="15.75" thickBot="1" x14ac:dyDescent="0.3">
      <c r="A40" s="33"/>
      <c r="B40" s="36" t="s">
        <v>44</v>
      </c>
      <c r="C40" s="21" t="s">
        <v>45</v>
      </c>
      <c r="D40" s="34">
        <v>0.28999999999999998</v>
      </c>
    </row>
    <row r="41" spans="1:4" ht="15.75" x14ac:dyDescent="0.25">
      <c r="A41" s="33"/>
      <c r="B41" s="11" t="s">
        <v>46</v>
      </c>
      <c r="C41" s="21" t="s">
        <v>47</v>
      </c>
      <c r="D41" s="35" t="e">
        <f>D28/D27</f>
        <v>#DIV/0!</v>
      </c>
    </row>
    <row r="42" spans="1:4" ht="15.75" x14ac:dyDescent="0.25">
      <c r="A42" s="33"/>
      <c r="B42" s="11" t="s">
        <v>46</v>
      </c>
      <c r="C42" s="21" t="s">
        <v>48</v>
      </c>
      <c r="D42" s="35" t="e">
        <f>D30/D29</f>
        <v>#DIV/0!</v>
      </c>
    </row>
    <row r="43" spans="1:4" x14ac:dyDescent="0.25">
      <c r="A43" s="33"/>
      <c r="B43" s="37"/>
      <c r="C43" s="21"/>
      <c r="D43" s="35"/>
    </row>
    <row r="44" spans="1:4" ht="15.75" thickBot="1" x14ac:dyDescent="0.3">
      <c r="A44" s="33"/>
      <c r="B44" s="11" t="s">
        <v>49</v>
      </c>
      <c r="C44" s="38" t="s">
        <v>50</v>
      </c>
      <c r="D44" s="39">
        <f>IF(D27=0,0,IF(D41&gt;D40,0.56,1))</f>
        <v>0</v>
      </c>
    </row>
    <row r="45" spans="1:4" ht="15.75" thickBot="1" x14ac:dyDescent="0.3">
      <c r="A45" s="33"/>
      <c r="B45" s="11" t="s">
        <v>51</v>
      </c>
      <c r="C45" s="38" t="s">
        <v>52</v>
      </c>
      <c r="D45" s="34">
        <v>1.07</v>
      </c>
    </row>
    <row r="46" spans="1:4" ht="15.75" x14ac:dyDescent="0.25">
      <c r="A46" s="33"/>
      <c r="B46" s="11" t="s">
        <v>53</v>
      </c>
      <c r="C46" s="21" t="s">
        <v>54</v>
      </c>
      <c r="D46" s="39">
        <f>IF(D29=0,0,IF(D42&gt;0.8,0.6,1))</f>
        <v>0</v>
      </c>
    </row>
    <row r="47" spans="1:4" ht="15.75" x14ac:dyDescent="0.25">
      <c r="A47" s="33"/>
      <c r="B47" s="11" t="s">
        <v>53</v>
      </c>
      <c r="C47" s="21" t="s">
        <v>55</v>
      </c>
      <c r="D47" s="39">
        <f>IF(AND(D29=0,D30=0),0,IF(D29=0,1,IF(D42&gt;0.8,0.5,0)))</f>
        <v>0</v>
      </c>
    </row>
    <row r="48" spans="1:4" x14ac:dyDescent="0.25">
      <c r="A48" s="33"/>
      <c r="B48" s="11" t="s">
        <v>56</v>
      </c>
      <c r="C48" s="32" t="s">
        <v>57</v>
      </c>
      <c r="D48" s="40">
        <f>D44*D27+D45*D28</f>
        <v>4.6652000000000005</v>
      </c>
    </row>
    <row r="49" spans="1:5" ht="15.75" x14ac:dyDescent="0.25">
      <c r="A49" s="33"/>
      <c r="B49" s="11" t="s">
        <v>58</v>
      </c>
      <c r="C49" s="32" t="s">
        <v>59</v>
      </c>
      <c r="D49" s="40">
        <f>D46*D29+D47*D30</f>
        <v>0</v>
      </c>
    </row>
    <row r="50" spans="1:5" ht="15.75" thickBot="1" x14ac:dyDescent="0.3">
      <c r="A50" s="33"/>
      <c r="B50" s="37"/>
      <c r="C50" s="21"/>
      <c r="D50" s="35"/>
    </row>
    <row r="51" spans="1:5" ht="15.75" thickBot="1" x14ac:dyDescent="0.3">
      <c r="A51" s="33"/>
      <c r="B51" s="41" t="s">
        <v>60</v>
      </c>
      <c r="C51" s="21"/>
      <c r="D51" s="42" t="s">
        <v>61</v>
      </c>
    </row>
    <row r="52" spans="1:5" x14ac:dyDescent="0.25">
      <c r="A52" s="43"/>
      <c r="B52" s="41"/>
      <c r="C52" s="44"/>
      <c r="D52" s="45">
        <f>IF(D51="Kugellager",1,IF(D51="Rollenlager",2,0))</f>
        <v>1</v>
      </c>
    </row>
    <row r="53" spans="1:5" ht="15.75" x14ac:dyDescent="0.25">
      <c r="A53" s="33"/>
      <c r="B53" s="11" t="s">
        <v>62</v>
      </c>
      <c r="C53" s="32" t="s">
        <v>63</v>
      </c>
      <c r="D53" s="46">
        <f>IF(D52=1,(D22/D48)^3,IF(D52=2,(D22/D48)^(10/3),0))</f>
        <v>21142.596915843027</v>
      </c>
    </row>
    <row r="54" spans="1:5" ht="30" x14ac:dyDescent="0.25">
      <c r="A54" s="43"/>
      <c r="B54" s="41" t="s">
        <v>64</v>
      </c>
      <c r="C54" s="32" t="s">
        <v>65</v>
      </c>
      <c r="D54" s="47">
        <f>D53*10^6/(D31*60)</f>
        <v>176452.98711269425</v>
      </c>
      <c r="E54" s="53">
        <f>50*D54</f>
        <v>8822649.3556347117</v>
      </c>
    </row>
    <row r="55" spans="1:5" ht="15.75" x14ac:dyDescent="0.25">
      <c r="A55" s="33"/>
      <c r="B55" s="11" t="s">
        <v>66</v>
      </c>
      <c r="C55" s="32" t="s">
        <v>67</v>
      </c>
      <c r="D55" s="48" t="e">
        <f>IF(D49&lt;D29,D23/D29,D23/D49)</f>
        <v>#DIV/0!</v>
      </c>
    </row>
    <row r="56" spans="1:5" x14ac:dyDescent="0.25">
      <c r="A56" s="33"/>
      <c r="B56" s="11" t="s">
        <v>68</v>
      </c>
      <c r="C56" s="32"/>
      <c r="D56" s="48" t="e">
        <f>IF(D55&gt;=1.5,"hoch",IF(AND(D55&gt;=1,D55&lt;1.5),"normal",IF(AND(D55&gt;=0.7,D55&lt;1),"gering","-")))</f>
        <v>#DIV/0!</v>
      </c>
    </row>
    <row r="57" spans="1:5" x14ac:dyDescent="0.25">
      <c r="A57" s="33"/>
      <c r="B57" s="11"/>
      <c r="C57" s="32"/>
      <c r="D57" s="32"/>
    </row>
    <row r="58" spans="1:5" x14ac:dyDescent="0.25">
      <c r="A58" s="33"/>
      <c r="B58" s="37" t="s">
        <v>69</v>
      </c>
      <c r="C58" s="32"/>
      <c r="D58" s="32"/>
    </row>
    <row r="59" spans="1:5" ht="15.75" x14ac:dyDescent="0.25">
      <c r="A59" s="33"/>
      <c r="B59" s="12" t="s">
        <v>38</v>
      </c>
      <c r="C59" s="32" t="s">
        <v>39</v>
      </c>
      <c r="D59" s="26">
        <f>D37</f>
        <v>102.5</v>
      </c>
    </row>
    <row r="60" spans="1:5" ht="15.75" thickBot="1" x14ac:dyDescent="0.3">
      <c r="A60" s="33"/>
      <c r="B60" s="12" t="s">
        <v>33</v>
      </c>
      <c r="C60" s="21" t="s">
        <v>34</v>
      </c>
      <c r="D60" s="49">
        <f>D31</f>
        <v>1997</v>
      </c>
    </row>
    <row r="61" spans="1:5" ht="15.75" x14ac:dyDescent="0.25">
      <c r="A61" s="33"/>
      <c r="B61" s="15" t="s">
        <v>70</v>
      </c>
      <c r="C61" s="27" t="s">
        <v>71</v>
      </c>
      <c r="D61" s="22">
        <v>16</v>
      </c>
    </row>
    <row r="62" spans="1:5" x14ac:dyDescent="0.25">
      <c r="A62" s="33"/>
      <c r="B62" s="15" t="s">
        <v>72</v>
      </c>
      <c r="C62" s="32" t="s">
        <v>73</v>
      </c>
      <c r="D62" s="23">
        <v>60</v>
      </c>
    </row>
    <row r="63" spans="1:5" ht="16.5" thickBot="1" x14ac:dyDescent="0.3">
      <c r="A63" s="33"/>
      <c r="B63" s="15" t="s">
        <v>74</v>
      </c>
      <c r="C63" s="27" t="s">
        <v>75</v>
      </c>
      <c r="D63" s="24">
        <v>9</v>
      </c>
    </row>
    <row r="64" spans="1:5" ht="15.75" thickBot="1" x14ac:dyDescent="0.3">
      <c r="A64" s="33"/>
      <c r="B64" s="15" t="s">
        <v>76</v>
      </c>
      <c r="C64" s="27" t="s">
        <v>77</v>
      </c>
      <c r="D64" s="40">
        <f>D63/D61</f>
        <v>0.5625</v>
      </c>
    </row>
    <row r="65" spans="1:4" ht="16.5" thickBot="1" x14ac:dyDescent="0.3">
      <c r="A65" s="33"/>
      <c r="B65" s="15" t="s">
        <v>78</v>
      </c>
      <c r="C65" s="32" t="s">
        <v>79</v>
      </c>
      <c r="D65" s="34">
        <v>0.7</v>
      </c>
    </row>
    <row r="66" spans="1:4" ht="16.5" thickBot="1" x14ac:dyDescent="0.3">
      <c r="A66" s="33"/>
      <c r="B66" s="11" t="s">
        <v>42</v>
      </c>
      <c r="C66" s="32" t="s">
        <v>80</v>
      </c>
      <c r="D66" s="35">
        <f>D65*D24/D48</f>
        <v>1.3654291348709591</v>
      </c>
    </row>
    <row r="67" spans="1:4" ht="15.75" x14ac:dyDescent="0.25">
      <c r="A67" s="33"/>
      <c r="B67" s="15" t="s">
        <v>81</v>
      </c>
      <c r="C67" s="32" t="s">
        <v>82</v>
      </c>
      <c r="D67" s="22">
        <v>1.1000000000000001</v>
      </c>
    </row>
    <row r="68" spans="1:4" ht="16.5" thickBot="1" x14ac:dyDescent="0.3">
      <c r="A68" s="33"/>
      <c r="B68" s="15" t="s">
        <v>83</v>
      </c>
      <c r="C68" s="32" t="s">
        <v>84</v>
      </c>
      <c r="D68" s="24">
        <v>1</v>
      </c>
    </row>
    <row r="69" spans="1:4" ht="15.75" x14ac:dyDescent="0.25">
      <c r="A69" s="33"/>
      <c r="B69" s="15" t="s">
        <v>85</v>
      </c>
      <c r="C69" s="32" t="s">
        <v>86</v>
      </c>
      <c r="D69" s="50">
        <f>IF(D68*D67*D53=0,"-",D68*D67*D53)</f>
        <v>23256.856607427333</v>
      </c>
    </row>
    <row r="70" spans="1:4" ht="25.5" x14ac:dyDescent="0.25">
      <c r="A70" s="33"/>
      <c r="B70" s="51" t="s">
        <v>87</v>
      </c>
      <c r="C70" s="32" t="s">
        <v>88</v>
      </c>
      <c r="D70" s="52">
        <f>IF(D69="-","-",D69*10^6/(D60*60))</f>
        <v>194098.28582396373</v>
      </c>
    </row>
    <row r="71" spans="1:4" x14ac:dyDescent="0.25">
      <c r="A71" s="33"/>
      <c r="B71" s="11"/>
      <c r="C71" s="32"/>
      <c r="D71" s="32"/>
    </row>
    <row r="72" spans="1:4" x14ac:dyDescent="0.25">
      <c r="A72" s="6"/>
      <c r="B72" s="6"/>
      <c r="C72" s="6"/>
      <c r="D72" s="6"/>
    </row>
  </sheetData>
  <dataValidations count="1">
    <dataValidation type="list" allowBlank="1" showInputMessage="1" showErrorMessage="1" sqref="D51" xr:uid="{A510AD1F-62C9-4BD0-AF2E-94D2D144E280}">
      <formula1>"Kugellager,Rollenlager"</formula1>
    </dataValidation>
  </dataValidations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66FE-677C-4469-8A57-F1994027B0D1}">
  <dimension ref="A1:E71"/>
  <sheetViews>
    <sheetView topLeftCell="A31" workbookViewId="0">
      <selection activeCell="D54" sqref="D54"/>
    </sheetView>
  </sheetViews>
  <sheetFormatPr baseColWidth="10" defaultRowHeight="15" x14ac:dyDescent="0.25"/>
  <cols>
    <col min="1" max="1" width="10.85546875" bestFit="1" customWidth="1"/>
    <col min="2" max="2" width="56" bestFit="1" customWidth="1"/>
    <col min="3" max="3" width="10.140625" bestFit="1" customWidth="1"/>
    <col min="4" max="4" width="14" bestFit="1" customWidth="1"/>
    <col min="5" max="5" width="15.5703125" bestFit="1" customWidth="1"/>
  </cols>
  <sheetData>
    <row r="1" spans="1:4" x14ac:dyDescent="0.25">
      <c r="A1" s="1" t="s">
        <v>0</v>
      </c>
      <c r="B1" s="2"/>
      <c r="C1" s="3" t="s">
        <v>1</v>
      </c>
      <c r="D1" s="4">
        <f ca="1">NOW()</f>
        <v>43850.581097916664</v>
      </c>
    </row>
    <row r="2" spans="1:4" ht="15.75" thickBot="1" x14ac:dyDescent="0.3">
      <c r="A2" s="5"/>
      <c r="B2" s="6"/>
      <c r="C2" s="5"/>
      <c r="D2" s="5"/>
    </row>
    <row r="3" spans="1:4" x14ac:dyDescent="0.25">
      <c r="A3" s="7" t="s">
        <v>2</v>
      </c>
      <c r="B3" s="8" t="s">
        <v>3</v>
      </c>
      <c r="C3" s="9"/>
      <c r="D3" s="10"/>
    </row>
    <row r="4" spans="1:4" x14ac:dyDescent="0.25">
      <c r="A4" s="7" t="s">
        <v>4</v>
      </c>
      <c r="B4" s="11" t="s">
        <v>5</v>
      </c>
      <c r="C4" s="12"/>
      <c r="D4" s="13"/>
    </row>
    <row r="5" spans="1:4" x14ac:dyDescent="0.25">
      <c r="A5" s="14" t="s">
        <v>6</v>
      </c>
      <c r="B5" s="15" t="s">
        <v>7</v>
      </c>
      <c r="C5" s="12"/>
      <c r="D5" s="12"/>
    </row>
    <row r="6" spans="1:4" ht="15.75" thickBot="1" x14ac:dyDescent="0.3">
      <c r="A6" s="16" t="s">
        <v>8</v>
      </c>
      <c r="B6" s="17" t="s">
        <v>9</v>
      </c>
      <c r="C6" s="17"/>
      <c r="D6" s="17"/>
    </row>
    <row r="7" spans="1:4" x14ac:dyDescent="0.25">
      <c r="A7" s="7"/>
      <c r="B7" s="12"/>
      <c r="C7" s="12"/>
      <c r="D7" s="12"/>
    </row>
    <row r="8" spans="1:4" x14ac:dyDescent="0.25">
      <c r="A8" s="7"/>
      <c r="B8" s="12"/>
      <c r="C8" s="12"/>
      <c r="D8" s="12"/>
    </row>
    <row r="9" spans="1:4" x14ac:dyDescent="0.25">
      <c r="A9" s="7"/>
      <c r="B9" s="12"/>
      <c r="C9" s="12"/>
      <c r="D9" s="12"/>
    </row>
    <row r="10" spans="1:4" x14ac:dyDescent="0.25">
      <c r="A10" s="7"/>
      <c r="B10" s="12"/>
      <c r="C10" s="12"/>
      <c r="D10" s="12"/>
    </row>
    <row r="11" spans="1:4" x14ac:dyDescent="0.25">
      <c r="A11" s="7"/>
      <c r="B11" s="12"/>
      <c r="C11" s="12"/>
      <c r="D11" s="12"/>
    </row>
    <row r="12" spans="1:4" x14ac:dyDescent="0.25">
      <c r="A12" s="7"/>
      <c r="B12" s="12"/>
      <c r="C12" s="12"/>
      <c r="D12" s="12"/>
    </row>
    <row r="13" spans="1:4" x14ac:dyDescent="0.25">
      <c r="A13" s="7"/>
      <c r="B13" s="12"/>
      <c r="C13" s="12"/>
      <c r="D13" s="12"/>
    </row>
    <row r="14" spans="1:4" x14ac:dyDescent="0.25">
      <c r="A14" s="7"/>
      <c r="B14" s="12"/>
      <c r="C14" s="12"/>
      <c r="D14" s="12"/>
    </row>
    <row r="15" spans="1:4" x14ac:dyDescent="0.25">
      <c r="A15" s="7"/>
      <c r="B15" s="12"/>
      <c r="C15" s="12"/>
      <c r="D15" s="12"/>
    </row>
    <row r="16" spans="1:4" x14ac:dyDescent="0.25">
      <c r="A16" s="7"/>
      <c r="B16" s="12"/>
      <c r="C16" s="12"/>
      <c r="D16" s="12"/>
    </row>
    <row r="17" spans="1:4" x14ac:dyDescent="0.25">
      <c r="A17" s="7"/>
      <c r="B17" s="12"/>
      <c r="C17" s="12"/>
      <c r="D17" s="12"/>
    </row>
    <row r="18" spans="1:4" ht="15.75" thickBot="1" x14ac:dyDescent="0.3">
      <c r="A18" s="7" t="s">
        <v>10</v>
      </c>
      <c r="B18" s="18" t="s">
        <v>11</v>
      </c>
      <c r="C18" s="19"/>
      <c r="D18" s="20"/>
    </row>
    <row r="19" spans="1:4" ht="15.75" x14ac:dyDescent="0.25">
      <c r="A19" s="7"/>
      <c r="B19" s="12" t="s">
        <v>12</v>
      </c>
      <c r="C19" s="21" t="s">
        <v>13</v>
      </c>
      <c r="D19" s="22">
        <v>75</v>
      </c>
    </row>
    <row r="20" spans="1:4" ht="15.75" x14ac:dyDescent="0.25">
      <c r="A20" s="7"/>
      <c r="B20" s="12" t="s">
        <v>14</v>
      </c>
      <c r="C20" s="21" t="s">
        <v>15</v>
      </c>
      <c r="D20" s="23">
        <v>130</v>
      </c>
    </row>
    <row r="21" spans="1:4" x14ac:dyDescent="0.25">
      <c r="A21" s="7"/>
      <c r="B21" s="12" t="s">
        <v>16</v>
      </c>
      <c r="C21" s="21" t="s">
        <v>17</v>
      </c>
      <c r="D21" s="23">
        <v>31</v>
      </c>
    </row>
    <row r="22" spans="1:4" x14ac:dyDescent="0.25">
      <c r="A22" s="7"/>
      <c r="B22" s="12" t="s">
        <v>18</v>
      </c>
      <c r="C22" s="21" t="s">
        <v>19</v>
      </c>
      <c r="D22" s="23">
        <v>192</v>
      </c>
    </row>
    <row r="23" spans="1:4" ht="15.75" x14ac:dyDescent="0.25">
      <c r="A23" s="7"/>
      <c r="B23" s="12" t="s">
        <v>20</v>
      </c>
      <c r="C23" s="21" t="s">
        <v>21</v>
      </c>
      <c r="D23" s="23">
        <v>208</v>
      </c>
    </row>
    <row r="24" spans="1:4" ht="16.5" thickBot="1" x14ac:dyDescent="0.3">
      <c r="A24" s="7"/>
      <c r="B24" s="12" t="s">
        <v>22</v>
      </c>
      <c r="C24" s="21" t="s">
        <v>23</v>
      </c>
      <c r="D24" s="24">
        <v>38</v>
      </c>
    </row>
    <row r="25" spans="1:4" x14ac:dyDescent="0.25">
      <c r="A25" s="7"/>
      <c r="B25" s="25"/>
      <c r="C25" s="21"/>
      <c r="D25" s="26"/>
    </row>
    <row r="26" spans="1:4" ht="15.75" thickBot="1" x14ac:dyDescent="0.3">
      <c r="A26" s="7"/>
      <c r="B26" s="18" t="s">
        <v>24</v>
      </c>
      <c r="C26" s="27"/>
      <c r="D26" s="26"/>
    </row>
    <row r="27" spans="1:4" ht="15.75" x14ac:dyDescent="0.25">
      <c r="A27" s="7"/>
      <c r="B27" s="12" t="s">
        <v>25</v>
      </c>
      <c r="C27" s="21" t="s">
        <v>26</v>
      </c>
      <c r="D27" s="22">
        <v>5.2</v>
      </c>
    </row>
    <row r="28" spans="1:4" ht="15.75" x14ac:dyDescent="0.25">
      <c r="A28" s="7"/>
      <c r="B28" s="12" t="s">
        <v>27</v>
      </c>
      <c r="C28" s="21" t="s">
        <v>28</v>
      </c>
      <c r="D28" s="23">
        <v>0</v>
      </c>
    </row>
    <row r="29" spans="1:4" ht="15.75" x14ac:dyDescent="0.25">
      <c r="A29" s="7"/>
      <c r="B29" s="12" t="s">
        <v>29</v>
      </c>
      <c r="C29" s="21" t="s">
        <v>30</v>
      </c>
      <c r="D29" s="23"/>
    </row>
    <row r="30" spans="1:4" ht="15.75" x14ac:dyDescent="0.25">
      <c r="A30" s="7"/>
      <c r="B30" s="12" t="s">
        <v>31</v>
      </c>
      <c r="C30" s="21" t="s">
        <v>32</v>
      </c>
      <c r="D30" s="23"/>
    </row>
    <row r="31" spans="1:4" ht="15.75" thickBot="1" x14ac:dyDescent="0.3">
      <c r="A31" s="7"/>
      <c r="B31" s="12" t="s">
        <v>33</v>
      </c>
      <c r="C31" s="21" t="s">
        <v>34</v>
      </c>
      <c r="D31" s="24">
        <v>1997</v>
      </c>
    </row>
    <row r="32" spans="1:4" x14ac:dyDescent="0.25">
      <c r="A32" s="7"/>
      <c r="B32" s="12"/>
      <c r="C32" s="21"/>
      <c r="D32" s="28"/>
    </row>
    <row r="33" spans="1:4" x14ac:dyDescent="0.25">
      <c r="A33" s="7"/>
      <c r="B33" s="12"/>
      <c r="C33" s="29"/>
      <c r="D33" s="30"/>
    </row>
    <row r="34" spans="1:4" x14ac:dyDescent="0.25">
      <c r="A34" s="7" t="s">
        <v>35</v>
      </c>
      <c r="B34" s="11" t="s">
        <v>36</v>
      </c>
      <c r="C34" s="11"/>
      <c r="D34" s="11"/>
    </row>
    <row r="35" spans="1:4" x14ac:dyDescent="0.25">
      <c r="A35" s="7"/>
      <c r="B35" s="11"/>
      <c r="C35" s="11"/>
      <c r="D35" s="11"/>
    </row>
    <row r="36" spans="1:4" x14ac:dyDescent="0.25">
      <c r="A36" s="7"/>
      <c r="B36" s="11"/>
      <c r="C36" s="21"/>
      <c r="D36" s="21"/>
    </row>
    <row r="37" spans="1:4" ht="16.5" thickBot="1" x14ac:dyDescent="0.3">
      <c r="A37" s="31" t="s">
        <v>37</v>
      </c>
      <c r="B37" s="12" t="s">
        <v>38</v>
      </c>
      <c r="C37" s="32" t="s">
        <v>39</v>
      </c>
      <c r="D37" s="26">
        <f>(D19+D20)/2</f>
        <v>102.5</v>
      </c>
    </row>
    <row r="38" spans="1:4" ht="16.5" thickBot="1" x14ac:dyDescent="0.3">
      <c r="A38" s="33"/>
      <c r="B38" s="12" t="s">
        <v>40</v>
      </c>
      <c r="C38" s="21" t="s">
        <v>41</v>
      </c>
      <c r="D38" s="34">
        <v>14.4</v>
      </c>
    </row>
    <row r="39" spans="1:4" ht="16.5" thickBot="1" x14ac:dyDescent="0.3">
      <c r="A39" s="33"/>
      <c r="B39" s="11" t="s">
        <v>42</v>
      </c>
      <c r="C39" s="21" t="s">
        <v>43</v>
      </c>
      <c r="D39" s="35">
        <f>D38*D28/D23</f>
        <v>0</v>
      </c>
    </row>
    <row r="40" spans="1:4" ht="15.75" thickBot="1" x14ac:dyDescent="0.3">
      <c r="A40" s="33"/>
      <c r="B40" s="36" t="s">
        <v>44</v>
      </c>
      <c r="C40" s="21" t="s">
        <v>45</v>
      </c>
      <c r="D40" s="34">
        <v>0.28999999999999998</v>
      </c>
    </row>
    <row r="41" spans="1:4" ht="15.75" x14ac:dyDescent="0.25">
      <c r="A41" s="33"/>
      <c r="B41" s="11" t="s">
        <v>46</v>
      </c>
      <c r="C41" s="21" t="s">
        <v>47</v>
      </c>
      <c r="D41" s="35">
        <f>D28/D27</f>
        <v>0</v>
      </c>
    </row>
    <row r="42" spans="1:4" ht="15.75" x14ac:dyDescent="0.25">
      <c r="A42" s="33"/>
      <c r="B42" s="11" t="s">
        <v>46</v>
      </c>
      <c r="C42" s="21" t="s">
        <v>48</v>
      </c>
      <c r="D42" s="35" t="e">
        <f>D30/D29</f>
        <v>#DIV/0!</v>
      </c>
    </row>
    <row r="43" spans="1:4" x14ac:dyDescent="0.25">
      <c r="A43" s="33"/>
      <c r="B43" s="37"/>
      <c r="C43" s="21"/>
      <c r="D43" s="35"/>
    </row>
    <row r="44" spans="1:4" ht="15.75" thickBot="1" x14ac:dyDescent="0.3">
      <c r="A44" s="33"/>
      <c r="B44" s="11" t="s">
        <v>49</v>
      </c>
      <c r="C44" s="38" t="s">
        <v>50</v>
      </c>
      <c r="D44" s="39">
        <f>IF(D27=0,0,IF(D41&gt;D40,0.56,1))</f>
        <v>1</v>
      </c>
    </row>
    <row r="45" spans="1:4" ht="15.75" thickBot="1" x14ac:dyDescent="0.3">
      <c r="A45" s="33"/>
      <c r="B45" s="11" t="s">
        <v>51</v>
      </c>
      <c r="C45" s="38" t="s">
        <v>52</v>
      </c>
      <c r="D45" s="34">
        <v>1.54</v>
      </c>
    </row>
    <row r="46" spans="1:4" ht="15.75" x14ac:dyDescent="0.25">
      <c r="A46" s="33"/>
      <c r="B46" s="11" t="s">
        <v>53</v>
      </c>
      <c r="C46" s="21" t="s">
        <v>54</v>
      </c>
      <c r="D46" s="39">
        <f>IF(D29=0,0,IF(D42&gt;0.8,0.6,1))</f>
        <v>0</v>
      </c>
    </row>
    <row r="47" spans="1:4" ht="15.75" x14ac:dyDescent="0.25">
      <c r="A47" s="33"/>
      <c r="B47" s="11" t="s">
        <v>53</v>
      </c>
      <c r="C47" s="21" t="s">
        <v>55</v>
      </c>
      <c r="D47" s="39">
        <f>IF(AND(D29=0,D30=0),0,IF(D29=0,1,IF(D42&gt;0.8,0.5,0)))</f>
        <v>0</v>
      </c>
    </row>
    <row r="48" spans="1:4" x14ac:dyDescent="0.25">
      <c r="A48" s="33"/>
      <c r="B48" s="11" t="s">
        <v>56</v>
      </c>
      <c r="C48" s="32" t="s">
        <v>57</v>
      </c>
      <c r="D48" s="40">
        <f>D44*D27+D45*D28</f>
        <v>5.2</v>
      </c>
    </row>
    <row r="49" spans="1:5" ht="15.75" x14ac:dyDescent="0.25">
      <c r="A49" s="33"/>
      <c r="B49" s="11" t="s">
        <v>58</v>
      </c>
      <c r="C49" s="32" t="s">
        <v>59</v>
      </c>
      <c r="D49" s="40">
        <f>D46*D29+D47*D30</f>
        <v>0</v>
      </c>
    </row>
    <row r="50" spans="1:5" ht="15.75" thickBot="1" x14ac:dyDescent="0.3">
      <c r="A50" s="33"/>
      <c r="B50" s="37"/>
      <c r="C50" s="21"/>
      <c r="D50" s="35"/>
    </row>
    <row r="51" spans="1:5" ht="15.75" thickBot="1" x14ac:dyDescent="0.3">
      <c r="A51" s="33"/>
      <c r="B51" s="41" t="s">
        <v>60</v>
      </c>
      <c r="C51" s="21"/>
      <c r="D51" s="42" t="s">
        <v>89</v>
      </c>
    </row>
    <row r="52" spans="1:5" x14ac:dyDescent="0.25">
      <c r="A52" s="43"/>
      <c r="B52" s="41"/>
      <c r="C52" s="44"/>
      <c r="D52" s="45">
        <f>IF(D51="Kugellager",1,IF(D51="Rollenlager",2,0))</f>
        <v>2</v>
      </c>
    </row>
    <row r="53" spans="1:5" ht="15.75" x14ac:dyDescent="0.25">
      <c r="A53" s="33"/>
      <c r="B53" s="11" t="s">
        <v>62</v>
      </c>
      <c r="C53" s="32" t="s">
        <v>63</v>
      </c>
      <c r="D53" s="46">
        <f>IF(D52=1,(D22/D48)^3,IF(D52=2,(D22/D48)^(10/3),0))</f>
        <v>167620.1726176964</v>
      </c>
    </row>
    <row r="54" spans="1:5" ht="30" x14ac:dyDescent="0.25">
      <c r="A54" s="43"/>
      <c r="B54" s="41" t="s">
        <v>64</v>
      </c>
      <c r="C54" s="32" t="s">
        <v>65</v>
      </c>
      <c r="D54" s="54">
        <f>D53*10^6/(D31*60)</f>
        <v>1398933.1715714941</v>
      </c>
      <c r="E54" s="53">
        <f>50*D54</f>
        <v>69946658.578574702</v>
      </c>
    </row>
    <row r="55" spans="1:5" ht="15.75" x14ac:dyDescent="0.25">
      <c r="A55" s="33"/>
      <c r="B55" s="11" t="s">
        <v>66</v>
      </c>
      <c r="C55" s="32" t="s">
        <v>67</v>
      </c>
      <c r="D55" s="48" t="e">
        <f>IF(D49&lt;D29,D23/D29,D23/D49)</f>
        <v>#DIV/0!</v>
      </c>
    </row>
    <row r="56" spans="1:5" x14ac:dyDescent="0.25">
      <c r="A56" s="33"/>
      <c r="B56" s="11" t="s">
        <v>68</v>
      </c>
      <c r="C56" s="32"/>
      <c r="D56" s="48" t="e">
        <f>IF(D55&gt;=1.5,"hoch",IF(AND(D55&gt;=1,D55&lt;1.5),"normal",IF(AND(D55&gt;=0.7,D55&lt;1),"gering","-")))</f>
        <v>#DIV/0!</v>
      </c>
    </row>
    <row r="57" spans="1:5" x14ac:dyDescent="0.25">
      <c r="A57" s="33"/>
      <c r="B57" s="11"/>
      <c r="C57" s="32"/>
      <c r="D57" s="32"/>
    </row>
    <row r="58" spans="1:5" x14ac:dyDescent="0.25">
      <c r="A58" s="33"/>
      <c r="B58" s="37" t="s">
        <v>69</v>
      </c>
      <c r="C58" s="32"/>
      <c r="D58" s="32"/>
    </row>
    <row r="59" spans="1:5" ht="15.75" x14ac:dyDescent="0.25">
      <c r="A59" s="33"/>
      <c r="B59" s="12" t="s">
        <v>38</v>
      </c>
      <c r="C59" s="32" t="s">
        <v>39</v>
      </c>
      <c r="D59" s="26">
        <f>D37</f>
        <v>102.5</v>
      </c>
    </row>
    <row r="60" spans="1:5" ht="15.75" thickBot="1" x14ac:dyDescent="0.3">
      <c r="A60" s="33"/>
      <c r="B60" s="12" t="s">
        <v>33</v>
      </c>
      <c r="C60" s="21" t="s">
        <v>34</v>
      </c>
      <c r="D60" s="49">
        <f>D31</f>
        <v>1997</v>
      </c>
    </row>
    <row r="61" spans="1:5" ht="15.75" x14ac:dyDescent="0.25">
      <c r="A61" s="33"/>
      <c r="B61" s="15" t="s">
        <v>70</v>
      </c>
      <c r="C61" s="27" t="s">
        <v>71</v>
      </c>
      <c r="D61" s="22">
        <v>16</v>
      </c>
    </row>
    <row r="62" spans="1:5" x14ac:dyDescent="0.25">
      <c r="A62" s="33"/>
      <c r="B62" s="15" t="s">
        <v>72</v>
      </c>
      <c r="C62" s="32" t="s">
        <v>73</v>
      </c>
      <c r="D62" s="23">
        <v>60</v>
      </c>
    </row>
    <row r="63" spans="1:5" ht="16.5" thickBot="1" x14ac:dyDescent="0.3">
      <c r="A63" s="33"/>
      <c r="B63" s="15" t="s">
        <v>74</v>
      </c>
      <c r="C63" s="27" t="s">
        <v>75</v>
      </c>
      <c r="D63" s="24">
        <v>9</v>
      </c>
    </row>
    <row r="64" spans="1:5" ht="15.75" thickBot="1" x14ac:dyDescent="0.3">
      <c r="A64" s="33"/>
      <c r="B64" s="15" t="s">
        <v>76</v>
      </c>
      <c r="C64" s="27" t="s">
        <v>77</v>
      </c>
      <c r="D64" s="40">
        <f>D63/D61</f>
        <v>0.5625</v>
      </c>
    </row>
    <row r="65" spans="1:4" ht="16.5" thickBot="1" x14ac:dyDescent="0.3">
      <c r="A65" s="33"/>
      <c r="B65" s="15" t="s">
        <v>78</v>
      </c>
      <c r="C65" s="32" t="s">
        <v>79</v>
      </c>
      <c r="D65" s="34">
        <v>0.7</v>
      </c>
    </row>
    <row r="66" spans="1:4" ht="16.5" thickBot="1" x14ac:dyDescent="0.3">
      <c r="A66" s="33"/>
      <c r="B66" s="11" t="s">
        <v>42</v>
      </c>
      <c r="C66" s="32" t="s">
        <v>80</v>
      </c>
      <c r="D66" s="35">
        <f>D65*D24/D48</f>
        <v>5.115384615384615</v>
      </c>
    </row>
    <row r="67" spans="1:4" ht="15.75" x14ac:dyDescent="0.25">
      <c r="A67" s="33"/>
      <c r="B67" s="15" t="s">
        <v>81</v>
      </c>
      <c r="C67" s="32" t="s">
        <v>82</v>
      </c>
      <c r="D67" s="22">
        <v>1.1000000000000001</v>
      </c>
    </row>
    <row r="68" spans="1:4" ht="16.5" thickBot="1" x14ac:dyDescent="0.3">
      <c r="A68" s="33"/>
      <c r="B68" s="15" t="s">
        <v>83</v>
      </c>
      <c r="C68" s="32" t="s">
        <v>84</v>
      </c>
      <c r="D68" s="24">
        <v>1</v>
      </c>
    </row>
    <row r="69" spans="1:4" ht="15.75" x14ac:dyDescent="0.25">
      <c r="A69" s="33"/>
      <c r="B69" s="15" t="s">
        <v>85</v>
      </c>
      <c r="C69" s="32" t="s">
        <v>86</v>
      </c>
      <c r="D69" s="50">
        <f>IF(D68*D67*D53=0,"-",D68*D67*D53)</f>
        <v>184382.18987946605</v>
      </c>
    </row>
    <row r="70" spans="1:4" ht="25.5" x14ac:dyDescent="0.25">
      <c r="A70" s="33"/>
      <c r="B70" s="51" t="s">
        <v>87</v>
      </c>
      <c r="C70" s="32" t="s">
        <v>88</v>
      </c>
      <c r="D70" s="52">
        <f>IF(D69="-","-",D69*10^6/(D60*60))</f>
        <v>1538826.4887286434</v>
      </c>
    </row>
    <row r="71" spans="1:4" x14ac:dyDescent="0.25">
      <c r="A71" s="33"/>
      <c r="B71" s="11"/>
      <c r="C71" s="32"/>
      <c r="D71" s="32"/>
    </row>
  </sheetData>
  <dataValidations count="1">
    <dataValidation type="list" allowBlank="1" showInputMessage="1" showErrorMessage="1" sqref="D51" xr:uid="{6A2BEBD9-D361-4A13-A0A9-30E7110D23E6}">
      <formula1>"Kugellager,Rollenlager"</formula1>
    </dataValidation>
  </dataValidations>
  <pageMargins left="0.7" right="0.7" top="0.78740157499999996" bottom="0.78740157499999996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DC28-B0B8-4E99-9927-5FA4EFEC552D}">
  <dimension ref="A1:E71"/>
  <sheetViews>
    <sheetView topLeftCell="A28" workbookViewId="0">
      <selection activeCell="E54" sqref="E54"/>
    </sheetView>
  </sheetViews>
  <sheetFormatPr baseColWidth="10" defaultRowHeight="15" x14ac:dyDescent="0.25"/>
  <cols>
    <col min="1" max="1" width="10.85546875" bestFit="1" customWidth="1"/>
    <col min="2" max="2" width="56" bestFit="1" customWidth="1"/>
    <col min="3" max="3" width="10.140625" bestFit="1" customWidth="1"/>
    <col min="4" max="4" width="14" bestFit="1" customWidth="1"/>
    <col min="5" max="5" width="15.5703125" bestFit="1" customWidth="1"/>
  </cols>
  <sheetData>
    <row r="1" spans="1:4" x14ac:dyDescent="0.25">
      <c r="A1" s="1" t="s">
        <v>0</v>
      </c>
      <c r="B1" s="2"/>
      <c r="C1" s="3" t="s">
        <v>1</v>
      </c>
      <c r="D1" s="4">
        <f ca="1">NOW()</f>
        <v>43850.581097916664</v>
      </c>
    </row>
    <row r="2" spans="1:4" ht="15.75" thickBot="1" x14ac:dyDescent="0.3">
      <c r="A2" s="5"/>
      <c r="B2" s="6"/>
      <c r="C2" s="5"/>
      <c r="D2" s="5"/>
    </row>
    <row r="3" spans="1:4" x14ac:dyDescent="0.25">
      <c r="A3" s="7" t="s">
        <v>2</v>
      </c>
      <c r="B3" s="8" t="s">
        <v>3</v>
      </c>
      <c r="C3" s="9"/>
      <c r="D3" s="10"/>
    </row>
    <row r="4" spans="1:4" x14ac:dyDescent="0.25">
      <c r="A4" s="7" t="s">
        <v>4</v>
      </c>
      <c r="B4" s="11" t="s">
        <v>5</v>
      </c>
      <c r="C4" s="12"/>
      <c r="D4" s="13"/>
    </row>
    <row r="5" spans="1:4" x14ac:dyDescent="0.25">
      <c r="A5" s="14" t="s">
        <v>6</v>
      </c>
      <c r="B5" s="15" t="s">
        <v>7</v>
      </c>
      <c r="C5" s="12"/>
      <c r="D5" s="12"/>
    </row>
    <row r="6" spans="1:4" ht="15.75" thickBot="1" x14ac:dyDescent="0.3">
      <c r="A6" s="16" t="s">
        <v>8</v>
      </c>
      <c r="B6" s="17" t="s">
        <v>9</v>
      </c>
      <c r="C6" s="17"/>
      <c r="D6" s="17"/>
    </row>
    <row r="7" spans="1:4" x14ac:dyDescent="0.25">
      <c r="A7" s="7"/>
      <c r="B7" s="12"/>
      <c r="C7" s="12"/>
      <c r="D7" s="12"/>
    </row>
    <row r="8" spans="1:4" x14ac:dyDescent="0.25">
      <c r="A8" s="7"/>
      <c r="B8" s="12"/>
      <c r="C8" s="12"/>
      <c r="D8" s="12"/>
    </row>
    <row r="9" spans="1:4" x14ac:dyDescent="0.25">
      <c r="A9" s="7"/>
      <c r="B9" s="12"/>
      <c r="C9" s="12"/>
      <c r="D9" s="12"/>
    </row>
    <row r="10" spans="1:4" x14ac:dyDescent="0.25">
      <c r="A10" s="7"/>
      <c r="B10" s="12"/>
      <c r="C10" s="12"/>
      <c r="D10" s="12"/>
    </row>
    <row r="11" spans="1:4" x14ac:dyDescent="0.25">
      <c r="A11" s="7"/>
      <c r="B11" s="12"/>
      <c r="C11" s="12"/>
      <c r="D11" s="12"/>
    </row>
    <row r="12" spans="1:4" x14ac:dyDescent="0.25">
      <c r="A12" s="7"/>
      <c r="B12" s="12"/>
      <c r="C12" s="12"/>
      <c r="D12" s="12"/>
    </row>
    <row r="13" spans="1:4" x14ac:dyDescent="0.25">
      <c r="A13" s="7"/>
      <c r="B13" s="12"/>
      <c r="C13" s="12"/>
      <c r="D13" s="12"/>
    </row>
    <row r="14" spans="1:4" x14ac:dyDescent="0.25">
      <c r="A14" s="7"/>
      <c r="B14" s="12"/>
      <c r="C14" s="12"/>
      <c r="D14" s="12"/>
    </row>
    <row r="15" spans="1:4" x14ac:dyDescent="0.25">
      <c r="A15" s="7"/>
      <c r="B15" s="12"/>
      <c r="C15" s="12"/>
      <c r="D15" s="12"/>
    </row>
    <row r="16" spans="1:4" x14ac:dyDescent="0.25">
      <c r="A16" s="7"/>
      <c r="B16" s="12"/>
      <c r="C16" s="12"/>
      <c r="D16" s="12"/>
    </row>
    <row r="17" spans="1:4" x14ac:dyDescent="0.25">
      <c r="A17" s="7"/>
      <c r="B17" s="12"/>
      <c r="C17" s="12"/>
      <c r="D17" s="12"/>
    </row>
    <row r="18" spans="1:4" ht="15.75" thickBot="1" x14ac:dyDescent="0.3">
      <c r="A18" s="7" t="s">
        <v>10</v>
      </c>
      <c r="B18" s="18" t="s">
        <v>11</v>
      </c>
      <c r="C18" s="19"/>
      <c r="D18" s="20"/>
    </row>
    <row r="19" spans="1:4" ht="15.75" x14ac:dyDescent="0.25">
      <c r="A19" s="7"/>
      <c r="B19" s="12" t="s">
        <v>12</v>
      </c>
      <c r="C19" s="21" t="s">
        <v>13</v>
      </c>
      <c r="D19" s="22">
        <v>75</v>
      </c>
    </row>
    <row r="20" spans="1:4" ht="15.75" x14ac:dyDescent="0.25">
      <c r="A20" s="7"/>
      <c r="B20" s="12" t="s">
        <v>14</v>
      </c>
      <c r="C20" s="21" t="s">
        <v>15</v>
      </c>
      <c r="D20" s="23">
        <v>130</v>
      </c>
    </row>
    <row r="21" spans="1:4" x14ac:dyDescent="0.25">
      <c r="A21" s="7"/>
      <c r="B21" s="12" t="s">
        <v>16</v>
      </c>
      <c r="C21" s="21" t="s">
        <v>17</v>
      </c>
      <c r="D21" s="23">
        <v>31</v>
      </c>
    </row>
    <row r="22" spans="1:4" x14ac:dyDescent="0.25">
      <c r="A22" s="7"/>
      <c r="B22" s="12" t="s">
        <v>18</v>
      </c>
      <c r="C22" s="21" t="s">
        <v>19</v>
      </c>
      <c r="D22" s="23">
        <v>192</v>
      </c>
    </row>
    <row r="23" spans="1:4" ht="15.75" x14ac:dyDescent="0.25">
      <c r="A23" s="7"/>
      <c r="B23" s="12" t="s">
        <v>20</v>
      </c>
      <c r="C23" s="21" t="s">
        <v>21</v>
      </c>
      <c r="D23" s="23">
        <v>208</v>
      </c>
    </row>
    <row r="24" spans="1:4" ht="16.5" thickBot="1" x14ac:dyDescent="0.3">
      <c r="A24" s="7"/>
      <c r="B24" s="12" t="s">
        <v>22</v>
      </c>
      <c r="C24" s="21" t="s">
        <v>23</v>
      </c>
      <c r="D24" s="24">
        <v>38</v>
      </c>
    </row>
    <row r="25" spans="1:4" x14ac:dyDescent="0.25">
      <c r="A25" s="7"/>
      <c r="B25" s="25"/>
      <c r="C25" s="21"/>
      <c r="D25" s="26"/>
    </row>
    <row r="26" spans="1:4" ht="15.75" thickBot="1" x14ac:dyDescent="0.3">
      <c r="A26" s="7"/>
      <c r="B26" s="18" t="s">
        <v>24</v>
      </c>
      <c r="C26" s="27"/>
      <c r="D26" s="26"/>
    </row>
    <row r="27" spans="1:4" ht="15.75" x14ac:dyDescent="0.25">
      <c r="A27" s="7"/>
      <c r="B27" s="12" t="s">
        <v>25</v>
      </c>
      <c r="C27" s="21" t="s">
        <v>26</v>
      </c>
      <c r="D27" s="22">
        <v>4.2</v>
      </c>
    </row>
    <row r="28" spans="1:4" ht="15.75" x14ac:dyDescent="0.25">
      <c r="A28" s="7"/>
      <c r="B28" s="12" t="s">
        <v>27</v>
      </c>
      <c r="C28" s="21" t="s">
        <v>28</v>
      </c>
      <c r="D28" s="23">
        <v>0</v>
      </c>
    </row>
    <row r="29" spans="1:4" ht="15.75" x14ac:dyDescent="0.25">
      <c r="A29" s="7"/>
      <c r="B29" s="12" t="s">
        <v>29</v>
      </c>
      <c r="C29" s="21" t="s">
        <v>30</v>
      </c>
      <c r="D29" s="23"/>
    </row>
    <row r="30" spans="1:4" ht="15.75" x14ac:dyDescent="0.25">
      <c r="A30" s="7"/>
      <c r="B30" s="12" t="s">
        <v>31</v>
      </c>
      <c r="C30" s="21" t="s">
        <v>32</v>
      </c>
      <c r="D30" s="23"/>
    </row>
    <row r="31" spans="1:4" ht="15.75" thickBot="1" x14ac:dyDescent="0.3">
      <c r="A31" s="7"/>
      <c r="B31" s="12" t="s">
        <v>33</v>
      </c>
      <c r="C31" s="21" t="s">
        <v>34</v>
      </c>
      <c r="D31" s="24">
        <v>1997</v>
      </c>
    </row>
    <row r="32" spans="1:4" x14ac:dyDescent="0.25">
      <c r="A32" s="7"/>
      <c r="B32" s="12"/>
      <c r="C32" s="21"/>
      <c r="D32" s="28"/>
    </row>
    <row r="33" spans="1:4" x14ac:dyDescent="0.25">
      <c r="A33" s="7"/>
      <c r="B33" s="12"/>
      <c r="C33" s="29"/>
      <c r="D33" s="30"/>
    </row>
    <row r="34" spans="1:4" x14ac:dyDescent="0.25">
      <c r="A34" s="7" t="s">
        <v>35</v>
      </c>
      <c r="B34" s="11" t="s">
        <v>36</v>
      </c>
      <c r="C34" s="11"/>
      <c r="D34" s="11"/>
    </row>
    <row r="35" spans="1:4" x14ac:dyDescent="0.25">
      <c r="A35" s="7"/>
      <c r="B35" s="11"/>
      <c r="C35" s="11"/>
      <c r="D35" s="11"/>
    </row>
    <row r="36" spans="1:4" x14ac:dyDescent="0.25">
      <c r="A36" s="7"/>
      <c r="B36" s="11"/>
      <c r="C36" s="21"/>
      <c r="D36" s="21"/>
    </row>
    <row r="37" spans="1:4" ht="16.5" thickBot="1" x14ac:dyDescent="0.3">
      <c r="A37" s="31" t="s">
        <v>37</v>
      </c>
      <c r="B37" s="12" t="s">
        <v>38</v>
      </c>
      <c r="C37" s="32" t="s">
        <v>39</v>
      </c>
      <c r="D37" s="26">
        <f>(D19+D20)/2</f>
        <v>102.5</v>
      </c>
    </row>
    <row r="38" spans="1:4" ht="16.5" thickBot="1" x14ac:dyDescent="0.3">
      <c r="A38" s="33"/>
      <c r="B38" s="12" t="s">
        <v>40</v>
      </c>
      <c r="C38" s="21" t="s">
        <v>41</v>
      </c>
      <c r="D38" s="34">
        <v>14.4</v>
      </c>
    </row>
    <row r="39" spans="1:4" ht="16.5" thickBot="1" x14ac:dyDescent="0.3">
      <c r="A39" s="33"/>
      <c r="B39" s="11" t="s">
        <v>42</v>
      </c>
      <c r="C39" s="21" t="s">
        <v>43</v>
      </c>
      <c r="D39" s="35">
        <f>D38*D28/D23</f>
        <v>0</v>
      </c>
    </row>
    <row r="40" spans="1:4" ht="15.75" thickBot="1" x14ac:dyDescent="0.3">
      <c r="A40" s="33"/>
      <c r="B40" s="36" t="s">
        <v>44</v>
      </c>
      <c r="C40" s="21" t="s">
        <v>45</v>
      </c>
      <c r="D40" s="34">
        <v>0.28999999999999998</v>
      </c>
    </row>
    <row r="41" spans="1:4" ht="15.75" x14ac:dyDescent="0.25">
      <c r="A41" s="33"/>
      <c r="B41" s="11" t="s">
        <v>46</v>
      </c>
      <c r="C41" s="21" t="s">
        <v>47</v>
      </c>
      <c r="D41" s="35">
        <f>D28/D27</f>
        <v>0</v>
      </c>
    </row>
    <row r="42" spans="1:4" ht="15.75" x14ac:dyDescent="0.25">
      <c r="A42" s="33"/>
      <c r="B42" s="11" t="s">
        <v>46</v>
      </c>
      <c r="C42" s="21" t="s">
        <v>48</v>
      </c>
      <c r="D42" s="35" t="e">
        <f>D30/D29</f>
        <v>#DIV/0!</v>
      </c>
    </row>
    <row r="43" spans="1:4" x14ac:dyDescent="0.25">
      <c r="A43" s="33"/>
      <c r="B43" s="37"/>
      <c r="C43" s="21"/>
      <c r="D43" s="35"/>
    </row>
    <row r="44" spans="1:4" ht="15.75" thickBot="1" x14ac:dyDescent="0.3">
      <c r="A44" s="33"/>
      <c r="B44" s="11" t="s">
        <v>49</v>
      </c>
      <c r="C44" s="38" t="s">
        <v>50</v>
      </c>
      <c r="D44" s="39">
        <f>IF(D27=0,0,IF(D41&gt;D40,0.56,1))</f>
        <v>1</v>
      </c>
    </row>
    <row r="45" spans="1:4" ht="15.75" thickBot="1" x14ac:dyDescent="0.3">
      <c r="A45" s="33"/>
      <c r="B45" s="11" t="s">
        <v>51</v>
      </c>
      <c r="C45" s="38" t="s">
        <v>52</v>
      </c>
      <c r="D45" s="34">
        <v>1.54</v>
      </c>
    </row>
    <row r="46" spans="1:4" ht="15.75" x14ac:dyDescent="0.25">
      <c r="A46" s="33"/>
      <c r="B46" s="11" t="s">
        <v>53</v>
      </c>
      <c r="C46" s="21" t="s">
        <v>54</v>
      </c>
      <c r="D46" s="39">
        <f>IF(D29=0,0,IF(D42&gt;0.8,0.6,1))</f>
        <v>0</v>
      </c>
    </row>
    <row r="47" spans="1:4" ht="15.75" x14ac:dyDescent="0.25">
      <c r="A47" s="33"/>
      <c r="B47" s="11" t="s">
        <v>53</v>
      </c>
      <c r="C47" s="21" t="s">
        <v>55</v>
      </c>
      <c r="D47" s="39">
        <f>IF(AND(D29=0,D30=0),0,IF(D29=0,1,IF(D42&gt;0.8,0.5,0)))</f>
        <v>0</v>
      </c>
    </row>
    <row r="48" spans="1:4" x14ac:dyDescent="0.25">
      <c r="A48" s="33"/>
      <c r="B48" s="11" t="s">
        <v>56</v>
      </c>
      <c r="C48" s="32" t="s">
        <v>57</v>
      </c>
      <c r="D48" s="40">
        <f>D44*D27+D45*D28</f>
        <v>4.2</v>
      </c>
    </row>
    <row r="49" spans="1:5" ht="15.75" x14ac:dyDescent="0.25">
      <c r="A49" s="33"/>
      <c r="B49" s="11" t="s">
        <v>58</v>
      </c>
      <c r="C49" s="32" t="s">
        <v>59</v>
      </c>
      <c r="D49" s="40">
        <f>D46*D29+D47*D30</f>
        <v>0</v>
      </c>
    </row>
    <row r="50" spans="1:5" ht="15.75" thickBot="1" x14ac:dyDescent="0.3">
      <c r="A50" s="33"/>
      <c r="B50" s="37"/>
      <c r="C50" s="21"/>
      <c r="D50" s="35"/>
    </row>
    <row r="51" spans="1:5" ht="15.75" thickBot="1" x14ac:dyDescent="0.3">
      <c r="A51" s="33"/>
      <c r="B51" s="41" t="s">
        <v>60</v>
      </c>
      <c r="C51" s="21"/>
      <c r="D51" s="42" t="s">
        <v>89</v>
      </c>
    </row>
    <row r="52" spans="1:5" x14ac:dyDescent="0.25">
      <c r="A52" s="43"/>
      <c r="B52" s="41"/>
      <c r="C52" s="44"/>
      <c r="D52" s="45">
        <f>IF(D51="Kugellager",1,IF(D51="Rollenlager",2,0))</f>
        <v>2</v>
      </c>
    </row>
    <row r="53" spans="1:5" ht="15.75" x14ac:dyDescent="0.25">
      <c r="A53" s="33"/>
      <c r="B53" s="11" t="s">
        <v>62</v>
      </c>
      <c r="C53" s="32" t="s">
        <v>63</v>
      </c>
      <c r="D53" s="46">
        <f>IF(D52=1,(D22/D48)^3,IF(D52=2,(D22/D48)^(10/3),0))</f>
        <v>341591.03251363646</v>
      </c>
    </row>
    <row r="54" spans="1:5" ht="30" x14ac:dyDescent="0.25">
      <c r="A54" s="43"/>
      <c r="B54" s="41" t="s">
        <v>64</v>
      </c>
      <c r="C54" s="32" t="s">
        <v>65</v>
      </c>
      <c r="D54" s="54">
        <f>D53*10^6/(D31*60)</f>
        <v>2850868.2399735977</v>
      </c>
      <c r="E54" s="53">
        <f>50*D54</f>
        <v>142543411.99867988</v>
      </c>
    </row>
    <row r="55" spans="1:5" ht="15.75" x14ac:dyDescent="0.25">
      <c r="A55" s="33"/>
      <c r="B55" s="11" t="s">
        <v>66</v>
      </c>
      <c r="C55" s="32" t="s">
        <v>67</v>
      </c>
      <c r="D55" s="48" t="e">
        <f>IF(D49&lt;D29,D23/D29,D23/D49)</f>
        <v>#DIV/0!</v>
      </c>
    </row>
    <row r="56" spans="1:5" x14ac:dyDescent="0.25">
      <c r="A56" s="33"/>
      <c r="B56" s="11" t="s">
        <v>68</v>
      </c>
      <c r="C56" s="32"/>
      <c r="D56" s="48" t="e">
        <f>IF(D55&gt;=1.5,"hoch",IF(AND(D55&gt;=1,D55&lt;1.5),"normal",IF(AND(D55&gt;=0.7,D55&lt;1),"gering","-")))</f>
        <v>#DIV/0!</v>
      </c>
    </row>
    <row r="57" spans="1:5" x14ac:dyDescent="0.25">
      <c r="A57" s="33"/>
      <c r="B57" s="11"/>
      <c r="C57" s="32"/>
      <c r="D57" s="32"/>
    </row>
    <row r="58" spans="1:5" x14ac:dyDescent="0.25">
      <c r="A58" s="33"/>
      <c r="B58" s="37" t="s">
        <v>69</v>
      </c>
      <c r="C58" s="32"/>
      <c r="D58" s="32"/>
    </row>
    <row r="59" spans="1:5" ht="15.75" x14ac:dyDescent="0.25">
      <c r="A59" s="33"/>
      <c r="B59" s="12" t="s">
        <v>38</v>
      </c>
      <c r="C59" s="32" t="s">
        <v>39</v>
      </c>
      <c r="D59" s="26">
        <f>D37</f>
        <v>102.5</v>
      </c>
    </row>
    <row r="60" spans="1:5" ht="15.75" thickBot="1" x14ac:dyDescent="0.3">
      <c r="A60" s="33"/>
      <c r="B60" s="12" t="s">
        <v>33</v>
      </c>
      <c r="C60" s="21" t="s">
        <v>34</v>
      </c>
      <c r="D60" s="49">
        <f>D31</f>
        <v>1997</v>
      </c>
    </row>
    <row r="61" spans="1:5" ht="15.75" x14ac:dyDescent="0.25">
      <c r="A61" s="33"/>
      <c r="B61" s="15" t="s">
        <v>70</v>
      </c>
      <c r="C61" s="27" t="s">
        <v>71</v>
      </c>
      <c r="D61" s="22">
        <v>16</v>
      </c>
    </row>
    <row r="62" spans="1:5" x14ac:dyDescent="0.25">
      <c r="A62" s="33"/>
      <c r="B62" s="15" t="s">
        <v>72</v>
      </c>
      <c r="C62" s="32" t="s">
        <v>73</v>
      </c>
      <c r="D62" s="23">
        <v>60</v>
      </c>
    </row>
    <row r="63" spans="1:5" ht="16.5" thickBot="1" x14ac:dyDescent="0.3">
      <c r="A63" s="33"/>
      <c r="B63" s="15" t="s">
        <v>74</v>
      </c>
      <c r="C63" s="27" t="s">
        <v>75</v>
      </c>
      <c r="D63" s="24">
        <v>9</v>
      </c>
    </row>
    <row r="64" spans="1:5" ht="15.75" thickBot="1" x14ac:dyDescent="0.3">
      <c r="A64" s="33"/>
      <c r="B64" s="15" t="s">
        <v>76</v>
      </c>
      <c r="C64" s="27" t="s">
        <v>77</v>
      </c>
      <c r="D64" s="40">
        <f>D63/D61</f>
        <v>0.5625</v>
      </c>
    </row>
    <row r="65" spans="1:4" ht="16.5" thickBot="1" x14ac:dyDescent="0.3">
      <c r="A65" s="33"/>
      <c r="B65" s="15" t="s">
        <v>78</v>
      </c>
      <c r="C65" s="32" t="s">
        <v>79</v>
      </c>
      <c r="D65" s="34">
        <v>0.7</v>
      </c>
    </row>
    <row r="66" spans="1:4" ht="16.5" thickBot="1" x14ac:dyDescent="0.3">
      <c r="A66" s="33"/>
      <c r="B66" s="11" t="s">
        <v>42</v>
      </c>
      <c r="C66" s="32" t="s">
        <v>80</v>
      </c>
      <c r="D66" s="35">
        <f>D65*D24/D48</f>
        <v>6.3333333333333321</v>
      </c>
    </row>
    <row r="67" spans="1:4" ht="15.75" x14ac:dyDescent="0.25">
      <c r="A67" s="33"/>
      <c r="B67" s="15" t="s">
        <v>81</v>
      </c>
      <c r="C67" s="32" t="s">
        <v>82</v>
      </c>
      <c r="D67" s="22">
        <v>1.1000000000000001</v>
      </c>
    </row>
    <row r="68" spans="1:4" ht="16.5" thickBot="1" x14ac:dyDescent="0.3">
      <c r="A68" s="33"/>
      <c r="B68" s="15" t="s">
        <v>83</v>
      </c>
      <c r="C68" s="32" t="s">
        <v>84</v>
      </c>
      <c r="D68" s="24">
        <v>1</v>
      </c>
    </row>
    <row r="69" spans="1:4" ht="15.75" x14ac:dyDescent="0.25">
      <c r="A69" s="33"/>
      <c r="B69" s="15" t="s">
        <v>85</v>
      </c>
      <c r="C69" s="32" t="s">
        <v>86</v>
      </c>
      <c r="D69" s="50">
        <f>IF(D68*D67*D53=0,"-",D68*D67*D53)</f>
        <v>375750.13576500013</v>
      </c>
    </row>
    <row r="70" spans="1:4" ht="25.5" x14ac:dyDescent="0.25">
      <c r="A70" s="33"/>
      <c r="B70" s="51" t="s">
        <v>87</v>
      </c>
      <c r="C70" s="32" t="s">
        <v>88</v>
      </c>
      <c r="D70" s="52">
        <f>IF(D69="-","-",D69*10^6/(D60*60))</f>
        <v>3135955.0639709574</v>
      </c>
    </row>
    <row r="71" spans="1:4" x14ac:dyDescent="0.25">
      <c r="A71" s="33"/>
      <c r="B71" s="11"/>
      <c r="C71" s="32"/>
      <c r="D71" s="32"/>
    </row>
  </sheetData>
  <dataValidations count="1">
    <dataValidation type="list" allowBlank="1" showInputMessage="1" showErrorMessage="1" sqref="D51" xr:uid="{63880499-9B48-4CAB-8E48-875CF9632552}">
      <formula1>"Kugellager,Rollenlager"</formula1>
    </dataValidation>
  </dataValidations>
  <pageMargins left="0.7" right="0.7" top="0.78740157499999996" bottom="0.78740157499999996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479D-85E5-483C-A646-630FF099B2DD}">
  <dimension ref="A1:E71"/>
  <sheetViews>
    <sheetView topLeftCell="A29" workbookViewId="0">
      <selection activeCell="B68" sqref="B68"/>
    </sheetView>
  </sheetViews>
  <sheetFormatPr baseColWidth="10" defaultRowHeight="15" x14ac:dyDescent="0.25"/>
  <cols>
    <col min="2" max="2" width="56" bestFit="1" customWidth="1"/>
    <col min="3" max="3" width="10.140625" bestFit="1" customWidth="1"/>
    <col min="4" max="4" width="10.42578125" bestFit="1" customWidth="1"/>
    <col min="5" max="5" width="14.28515625" bestFit="1" customWidth="1"/>
  </cols>
  <sheetData>
    <row r="1" spans="1:4" x14ac:dyDescent="0.25">
      <c r="A1" s="1" t="s">
        <v>0</v>
      </c>
      <c r="B1" s="2"/>
      <c r="C1" s="3" t="s">
        <v>1</v>
      </c>
      <c r="D1" s="4">
        <f ca="1">NOW()</f>
        <v>43850.581097916664</v>
      </c>
    </row>
    <row r="2" spans="1:4" ht="15.75" thickBot="1" x14ac:dyDescent="0.3">
      <c r="A2" s="5"/>
      <c r="B2" s="6"/>
      <c r="C2" s="5"/>
      <c r="D2" s="5"/>
    </row>
    <row r="3" spans="1:4" x14ac:dyDescent="0.25">
      <c r="A3" s="7" t="s">
        <v>2</v>
      </c>
      <c r="B3" s="8" t="s">
        <v>3</v>
      </c>
      <c r="C3" s="9"/>
      <c r="D3" s="10"/>
    </row>
    <row r="4" spans="1:4" x14ac:dyDescent="0.25">
      <c r="A4" s="7" t="s">
        <v>4</v>
      </c>
      <c r="B4" s="11" t="s">
        <v>5</v>
      </c>
      <c r="C4" s="12"/>
      <c r="D4" s="13"/>
    </row>
    <row r="5" spans="1:4" x14ac:dyDescent="0.25">
      <c r="A5" s="14" t="s">
        <v>6</v>
      </c>
      <c r="B5" s="15" t="s">
        <v>7</v>
      </c>
      <c r="C5" s="12"/>
      <c r="D5" s="12"/>
    </row>
    <row r="6" spans="1:4" ht="15.75" thickBot="1" x14ac:dyDescent="0.3">
      <c r="A6" s="16" t="s">
        <v>8</v>
      </c>
      <c r="B6" s="17" t="s">
        <v>9</v>
      </c>
      <c r="C6" s="17"/>
      <c r="D6" s="17"/>
    </row>
    <row r="7" spans="1:4" x14ac:dyDescent="0.25">
      <c r="A7" s="7"/>
      <c r="B7" s="12"/>
      <c r="C7" s="12"/>
      <c r="D7" s="12"/>
    </row>
    <row r="8" spans="1:4" x14ac:dyDescent="0.25">
      <c r="A8" s="7"/>
      <c r="B8" s="12"/>
      <c r="C8" s="12"/>
      <c r="D8" s="12"/>
    </row>
    <row r="9" spans="1:4" x14ac:dyDescent="0.25">
      <c r="A9" s="7"/>
      <c r="B9" s="12"/>
      <c r="C9" s="12"/>
      <c r="D9" s="12"/>
    </row>
    <row r="10" spans="1:4" x14ac:dyDescent="0.25">
      <c r="A10" s="7"/>
      <c r="B10" s="12"/>
      <c r="C10" s="12"/>
      <c r="D10" s="12"/>
    </row>
    <row r="11" spans="1:4" x14ac:dyDescent="0.25">
      <c r="A11" s="7"/>
      <c r="B11" s="12"/>
      <c r="C11" s="12"/>
      <c r="D11" s="12"/>
    </row>
    <row r="12" spans="1:4" x14ac:dyDescent="0.25">
      <c r="A12" s="7"/>
      <c r="B12" s="12"/>
      <c r="C12" s="12"/>
      <c r="D12" s="12"/>
    </row>
    <row r="13" spans="1:4" x14ac:dyDescent="0.25">
      <c r="A13" s="7"/>
      <c r="B13" s="12"/>
      <c r="C13" s="12"/>
      <c r="D13" s="12"/>
    </row>
    <row r="14" spans="1:4" x14ac:dyDescent="0.25">
      <c r="A14" s="7"/>
      <c r="B14" s="12"/>
      <c r="C14" s="12"/>
      <c r="D14" s="12"/>
    </row>
    <row r="15" spans="1:4" x14ac:dyDescent="0.25">
      <c r="A15" s="7"/>
      <c r="B15" s="12"/>
      <c r="C15" s="12"/>
      <c r="D15" s="12"/>
    </row>
    <row r="16" spans="1:4" x14ac:dyDescent="0.25">
      <c r="A16" s="7"/>
      <c r="B16" s="12"/>
      <c r="C16" s="12"/>
      <c r="D16" s="12"/>
    </row>
    <row r="17" spans="1:4" x14ac:dyDescent="0.25">
      <c r="A17" s="7"/>
      <c r="B17" s="12"/>
      <c r="C17" s="12"/>
      <c r="D17" s="12"/>
    </row>
    <row r="18" spans="1:4" ht="15.75" thickBot="1" x14ac:dyDescent="0.3">
      <c r="A18" s="7" t="s">
        <v>10</v>
      </c>
      <c r="B18" s="18" t="s">
        <v>11</v>
      </c>
      <c r="C18" s="19"/>
      <c r="D18" s="20"/>
    </row>
    <row r="19" spans="1:4" ht="15.75" x14ac:dyDescent="0.25">
      <c r="A19" s="7"/>
      <c r="B19" s="12" t="s">
        <v>12</v>
      </c>
      <c r="C19" s="21" t="s">
        <v>13</v>
      </c>
      <c r="D19" s="22">
        <v>80</v>
      </c>
    </row>
    <row r="20" spans="1:4" ht="15.75" x14ac:dyDescent="0.25">
      <c r="A20" s="7"/>
      <c r="B20" s="12" t="s">
        <v>14</v>
      </c>
      <c r="C20" s="21" t="s">
        <v>15</v>
      </c>
      <c r="D20" s="23">
        <v>140</v>
      </c>
    </row>
    <row r="21" spans="1:4" x14ac:dyDescent="0.25">
      <c r="A21" s="7"/>
      <c r="B21" s="12" t="s">
        <v>16</v>
      </c>
      <c r="C21" s="21" t="s">
        <v>17</v>
      </c>
      <c r="D21" s="23">
        <v>26</v>
      </c>
    </row>
    <row r="22" spans="1:4" x14ac:dyDescent="0.25">
      <c r="A22" s="7"/>
      <c r="B22" s="12" t="s">
        <v>18</v>
      </c>
      <c r="C22" s="21" t="s">
        <v>19</v>
      </c>
      <c r="D22" s="23">
        <v>166</v>
      </c>
    </row>
    <row r="23" spans="1:4" ht="15.75" x14ac:dyDescent="0.25">
      <c r="A23" s="7"/>
      <c r="B23" s="12" t="s">
        <v>20</v>
      </c>
      <c r="C23" s="21" t="s">
        <v>21</v>
      </c>
      <c r="D23" s="23">
        <v>168</v>
      </c>
    </row>
    <row r="24" spans="1:4" ht="16.5" thickBot="1" x14ac:dyDescent="0.3">
      <c r="A24" s="7"/>
      <c r="B24" s="12" t="s">
        <v>22</v>
      </c>
      <c r="C24" s="21" t="s">
        <v>23</v>
      </c>
      <c r="D24" s="24">
        <v>22.6</v>
      </c>
    </row>
    <row r="25" spans="1:4" x14ac:dyDescent="0.25">
      <c r="A25" s="7"/>
      <c r="B25" s="25"/>
      <c r="C25" s="21"/>
      <c r="D25" s="26"/>
    </row>
    <row r="26" spans="1:4" ht="15.75" thickBot="1" x14ac:dyDescent="0.3">
      <c r="A26" s="7"/>
      <c r="B26" s="18" t="s">
        <v>24</v>
      </c>
      <c r="C26" s="27"/>
      <c r="D26" s="26"/>
    </row>
    <row r="27" spans="1:4" ht="15.75" x14ac:dyDescent="0.25">
      <c r="A27" s="7"/>
      <c r="B27" s="12" t="s">
        <v>25</v>
      </c>
      <c r="C27" s="21" t="s">
        <v>26</v>
      </c>
      <c r="D27" s="22">
        <v>8.4</v>
      </c>
    </row>
    <row r="28" spans="1:4" ht="15.75" x14ac:dyDescent="0.25">
      <c r="A28" s="7"/>
      <c r="B28" s="12" t="s">
        <v>27</v>
      </c>
      <c r="C28" s="21" t="s">
        <v>28</v>
      </c>
      <c r="D28" s="23">
        <v>0</v>
      </c>
    </row>
    <row r="29" spans="1:4" ht="15.75" x14ac:dyDescent="0.25">
      <c r="A29" s="7"/>
      <c r="B29" s="12" t="s">
        <v>29</v>
      </c>
      <c r="C29" s="21" t="s">
        <v>30</v>
      </c>
      <c r="D29" s="23"/>
    </row>
    <row r="30" spans="1:4" ht="15.75" x14ac:dyDescent="0.25">
      <c r="A30" s="7"/>
      <c r="B30" s="12" t="s">
        <v>31</v>
      </c>
      <c r="C30" s="21" t="s">
        <v>32</v>
      </c>
      <c r="D30" s="23"/>
    </row>
    <row r="31" spans="1:4" ht="15.75" thickBot="1" x14ac:dyDescent="0.3">
      <c r="A31" s="7"/>
      <c r="B31" s="12" t="s">
        <v>33</v>
      </c>
      <c r="C31" s="21" t="s">
        <v>34</v>
      </c>
      <c r="D31" s="24">
        <v>1997</v>
      </c>
    </row>
    <row r="32" spans="1:4" x14ac:dyDescent="0.25">
      <c r="A32" s="7"/>
      <c r="B32" s="12"/>
      <c r="C32" s="21"/>
      <c r="D32" s="28"/>
    </row>
    <row r="33" spans="1:4" x14ac:dyDescent="0.25">
      <c r="A33" s="7"/>
      <c r="B33" s="12"/>
      <c r="C33" s="29"/>
      <c r="D33" s="30"/>
    </row>
    <row r="34" spans="1:4" x14ac:dyDescent="0.25">
      <c r="A34" s="7" t="s">
        <v>35</v>
      </c>
      <c r="B34" s="11" t="s">
        <v>36</v>
      </c>
      <c r="C34" s="11"/>
      <c r="D34" s="11"/>
    </row>
    <row r="35" spans="1:4" x14ac:dyDescent="0.25">
      <c r="A35" s="7"/>
      <c r="B35" s="11"/>
      <c r="C35" s="11"/>
      <c r="D35" s="11"/>
    </row>
    <row r="36" spans="1:4" x14ac:dyDescent="0.25">
      <c r="A36" s="7"/>
      <c r="B36" s="11"/>
      <c r="C36" s="21"/>
      <c r="D36" s="21"/>
    </row>
    <row r="37" spans="1:4" ht="16.5" thickBot="1" x14ac:dyDescent="0.3">
      <c r="A37" s="31" t="s">
        <v>37</v>
      </c>
      <c r="B37" s="12" t="s">
        <v>38</v>
      </c>
      <c r="C37" s="32" t="s">
        <v>39</v>
      </c>
      <c r="D37" s="26">
        <f>(D19+D20)/2</f>
        <v>110</v>
      </c>
    </row>
    <row r="38" spans="1:4" ht="16.5" thickBot="1" x14ac:dyDescent="0.3">
      <c r="A38" s="33"/>
      <c r="B38" s="12" t="s">
        <v>40</v>
      </c>
      <c r="C38" s="21" t="s">
        <v>41</v>
      </c>
      <c r="D38" s="34">
        <v>14.4</v>
      </c>
    </row>
    <row r="39" spans="1:4" ht="16.5" thickBot="1" x14ac:dyDescent="0.3">
      <c r="A39" s="33"/>
      <c r="B39" s="11" t="s">
        <v>42</v>
      </c>
      <c r="C39" s="21" t="s">
        <v>43</v>
      </c>
      <c r="D39" s="35">
        <f>D38*D28/D23</f>
        <v>0</v>
      </c>
    </row>
    <row r="40" spans="1:4" ht="15.75" thickBot="1" x14ac:dyDescent="0.3">
      <c r="A40" s="33"/>
      <c r="B40" s="36" t="s">
        <v>44</v>
      </c>
      <c r="C40" s="21" t="s">
        <v>45</v>
      </c>
      <c r="D40" s="34">
        <v>0.28999999999999998</v>
      </c>
    </row>
    <row r="41" spans="1:4" ht="15.75" x14ac:dyDescent="0.25">
      <c r="A41" s="33"/>
      <c r="B41" s="11" t="s">
        <v>46</v>
      </c>
      <c r="C41" s="21" t="s">
        <v>47</v>
      </c>
      <c r="D41" s="35">
        <f>D28/D27</f>
        <v>0</v>
      </c>
    </row>
    <row r="42" spans="1:4" ht="15.75" x14ac:dyDescent="0.25">
      <c r="A42" s="33"/>
      <c r="B42" s="11" t="s">
        <v>46</v>
      </c>
      <c r="C42" s="21" t="s">
        <v>48</v>
      </c>
      <c r="D42" s="35" t="e">
        <f>D30/D29</f>
        <v>#DIV/0!</v>
      </c>
    </row>
    <row r="43" spans="1:4" x14ac:dyDescent="0.25">
      <c r="A43" s="33"/>
      <c r="B43" s="37"/>
      <c r="C43" s="21"/>
      <c r="D43" s="35"/>
    </row>
    <row r="44" spans="1:4" ht="15.75" thickBot="1" x14ac:dyDescent="0.3">
      <c r="A44" s="33"/>
      <c r="B44" s="11" t="s">
        <v>49</v>
      </c>
      <c r="C44" s="38" t="s">
        <v>50</v>
      </c>
      <c r="D44" s="39">
        <f>IF(D27=0,0,IF(D41&gt;D40,0.56,1))</f>
        <v>1</v>
      </c>
    </row>
    <row r="45" spans="1:4" ht="15.75" thickBot="1" x14ac:dyDescent="0.3">
      <c r="A45" s="33"/>
      <c r="B45" s="11" t="s">
        <v>51</v>
      </c>
      <c r="C45" s="38" t="s">
        <v>52</v>
      </c>
      <c r="D45" s="34">
        <v>1.54</v>
      </c>
    </row>
    <row r="46" spans="1:4" ht="15.75" x14ac:dyDescent="0.25">
      <c r="A46" s="33"/>
      <c r="B46" s="11" t="s">
        <v>53</v>
      </c>
      <c r="C46" s="21" t="s">
        <v>54</v>
      </c>
      <c r="D46" s="39">
        <f>IF(D29=0,0,IF(D42&gt;0.8,0.6,1))</f>
        <v>0</v>
      </c>
    </row>
    <row r="47" spans="1:4" ht="15.75" x14ac:dyDescent="0.25">
      <c r="A47" s="33"/>
      <c r="B47" s="11" t="s">
        <v>53</v>
      </c>
      <c r="C47" s="21" t="s">
        <v>55</v>
      </c>
      <c r="D47" s="39">
        <f>IF(AND(D29=0,D30=0),0,IF(D29=0,1,IF(D42&gt;0.8,0.5,0)))</f>
        <v>0</v>
      </c>
    </row>
    <row r="48" spans="1:4" x14ac:dyDescent="0.25">
      <c r="A48" s="33"/>
      <c r="B48" s="11" t="s">
        <v>56</v>
      </c>
      <c r="C48" s="32" t="s">
        <v>57</v>
      </c>
      <c r="D48" s="40">
        <f>D44*D27+D45*D28</f>
        <v>8.4</v>
      </c>
    </row>
    <row r="49" spans="1:5" ht="15.75" x14ac:dyDescent="0.25">
      <c r="A49" s="33"/>
      <c r="B49" s="11" t="s">
        <v>58</v>
      </c>
      <c r="C49" s="32" t="s">
        <v>59</v>
      </c>
      <c r="D49" s="40">
        <f>D46*D29+D47*D30</f>
        <v>0</v>
      </c>
    </row>
    <row r="50" spans="1:5" ht="15.75" thickBot="1" x14ac:dyDescent="0.3">
      <c r="A50" s="33"/>
      <c r="B50" s="37"/>
      <c r="C50" s="21"/>
      <c r="D50" s="35"/>
    </row>
    <row r="51" spans="1:5" ht="30.75" thickBot="1" x14ac:dyDescent="0.3">
      <c r="A51" s="33"/>
      <c r="B51" s="41" t="s">
        <v>60</v>
      </c>
      <c r="C51" s="21"/>
      <c r="D51" s="42" t="s">
        <v>89</v>
      </c>
    </row>
    <row r="52" spans="1:5" x14ac:dyDescent="0.25">
      <c r="A52" s="43"/>
      <c r="B52" s="41"/>
      <c r="C52" s="44"/>
      <c r="D52" s="45">
        <f>IF(D51="Kugellager",1,IF(D51="Rollenlager",2,0))</f>
        <v>2</v>
      </c>
    </row>
    <row r="53" spans="1:5" ht="15.75" x14ac:dyDescent="0.25">
      <c r="A53" s="33"/>
      <c r="B53" s="11" t="s">
        <v>62</v>
      </c>
      <c r="C53" s="32" t="s">
        <v>63</v>
      </c>
      <c r="D53" s="46">
        <f>IF(D52=1,(D22/D48)^3,IF(D52=2,(D22/D48)^(10/3),0))</f>
        <v>20865.526124533924</v>
      </c>
    </row>
    <row r="54" spans="1:5" ht="30" x14ac:dyDescent="0.25">
      <c r="A54" s="43"/>
      <c r="B54" s="41" t="s">
        <v>64</v>
      </c>
      <c r="C54" s="32" t="s">
        <v>65</v>
      </c>
      <c r="D54" s="47">
        <f>D53*10^6/(D31*60)</f>
        <v>174140.59526401205</v>
      </c>
      <c r="E54" t="s">
        <v>90</v>
      </c>
    </row>
    <row r="55" spans="1:5" ht="15.75" x14ac:dyDescent="0.25">
      <c r="A55" s="33"/>
      <c r="B55" s="11" t="s">
        <v>66</v>
      </c>
      <c r="C55" s="32" t="s">
        <v>67</v>
      </c>
      <c r="D55" s="48" t="e">
        <f>IF(D49&lt;D29,D23/D29,D23/D49)</f>
        <v>#DIV/0!</v>
      </c>
    </row>
    <row r="56" spans="1:5" x14ac:dyDescent="0.25">
      <c r="A56" s="33"/>
      <c r="B56" s="11" t="s">
        <v>68</v>
      </c>
      <c r="C56" s="32"/>
      <c r="D56" s="48" t="e">
        <f>IF(D55&gt;=1.5,"hoch",IF(AND(D55&gt;=1,D55&lt;1.5),"normal",IF(AND(D55&gt;=0.7,D55&lt;1),"gering","-")))</f>
        <v>#DIV/0!</v>
      </c>
    </row>
    <row r="57" spans="1:5" x14ac:dyDescent="0.25">
      <c r="A57" s="33"/>
      <c r="B57" s="11"/>
      <c r="C57" s="32"/>
      <c r="D57" s="32"/>
    </row>
    <row r="58" spans="1:5" x14ac:dyDescent="0.25">
      <c r="A58" s="33"/>
      <c r="B58" s="37" t="s">
        <v>69</v>
      </c>
      <c r="C58" s="32"/>
      <c r="D58" s="32"/>
    </row>
    <row r="59" spans="1:5" ht="15.75" x14ac:dyDescent="0.25">
      <c r="A59" s="33"/>
      <c r="B59" s="12" t="s">
        <v>38</v>
      </c>
      <c r="C59" s="32" t="s">
        <v>39</v>
      </c>
      <c r="D59" s="26">
        <f>D37</f>
        <v>110</v>
      </c>
    </row>
    <row r="60" spans="1:5" ht="15.75" thickBot="1" x14ac:dyDescent="0.3">
      <c r="A60" s="33"/>
      <c r="B60" s="12" t="s">
        <v>33</v>
      </c>
      <c r="C60" s="21" t="s">
        <v>34</v>
      </c>
      <c r="D60" s="49">
        <f>D31</f>
        <v>1997</v>
      </c>
    </row>
    <row r="61" spans="1:5" ht="15.75" x14ac:dyDescent="0.25">
      <c r="A61" s="33"/>
      <c r="B61" s="15" t="s">
        <v>70</v>
      </c>
      <c r="C61" s="27" t="s">
        <v>71</v>
      </c>
      <c r="D61" s="22">
        <v>16</v>
      </c>
    </row>
    <row r="62" spans="1:5" x14ac:dyDescent="0.25">
      <c r="A62" s="33"/>
      <c r="B62" s="15" t="s">
        <v>72</v>
      </c>
      <c r="C62" s="32" t="s">
        <v>73</v>
      </c>
      <c r="D62" s="23">
        <v>60</v>
      </c>
    </row>
    <row r="63" spans="1:5" ht="16.5" thickBot="1" x14ac:dyDescent="0.3">
      <c r="A63" s="33"/>
      <c r="B63" s="15" t="s">
        <v>74</v>
      </c>
      <c r="C63" s="27" t="s">
        <v>75</v>
      </c>
      <c r="D63" s="24">
        <v>9</v>
      </c>
    </row>
    <row r="64" spans="1:5" ht="15.75" thickBot="1" x14ac:dyDescent="0.3">
      <c r="A64" s="33"/>
      <c r="B64" s="15" t="s">
        <v>76</v>
      </c>
      <c r="C64" s="27" t="s">
        <v>77</v>
      </c>
      <c r="D64" s="40">
        <f>D63/D61</f>
        <v>0.5625</v>
      </c>
    </row>
    <row r="65" spans="1:4" ht="16.5" thickBot="1" x14ac:dyDescent="0.3">
      <c r="A65" s="33"/>
      <c r="B65" s="15" t="s">
        <v>78</v>
      </c>
      <c r="C65" s="32" t="s">
        <v>79</v>
      </c>
      <c r="D65" s="34">
        <v>0.7</v>
      </c>
    </row>
    <row r="66" spans="1:4" ht="16.5" thickBot="1" x14ac:dyDescent="0.3">
      <c r="A66" s="33"/>
      <c r="B66" s="11" t="s">
        <v>42</v>
      </c>
      <c r="C66" s="32" t="s">
        <v>80</v>
      </c>
      <c r="D66" s="35">
        <f>D65*D24/D48</f>
        <v>1.8833333333333333</v>
      </c>
    </row>
    <row r="67" spans="1:4" ht="15.75" x14ac:dyDescent="0.25">
      <c r="A67" s="33"/>
      <c r="B67" s="15" t="s">
        <v>81</v>
      </c>
      <c r="C67" s="32" t="s">
        <v>82</v>
      </c>
      <c r="D67" s="22">
        <v>1.1000000000000001</v>
      </c>
    </row>
    <row r="68" spans="1:4" ht="16.5" thickBot="1" x14ac:dyDescent="0.3">
      <c r="A68" s="33"/>
      <c r="B68" s="15" t="s">
        <v>83</v>
      </c>
      <c r="C68" s="32" t="s">
        <v>84</v>
      </c>
      <c r="D68" s="24">
        <v>1</v>
      </c>
    </row>
    <row r="69" spans="1:4" ht="15.75" x14ac:dyDescent="0.25">
      <c r="A69" s="33"/>
      <c r="B69" s="15" t="s">
        <v>85</v>
      </c>
      <c r="C69" s="32" t="s">
        <v>86</v>
      </c>
      <c r="D69" s="50">
        <f>IF(D68*D67*D53=0,"-",D68*D67*D53)</f>
        <v>22952.078736987318</v>
      </c>
    </row>
    <row r="70" spans="1:4" ht="25.5" x14ac:dyDescent="0.25">
      <c r="A70" s="33"/>
      <c r="B70" s="51" t="s">
        <v>87</v>
      </c>
      <c r="C70" s="32" t="s">
        <v>88</v>
      </c>
      <c r="D70" s="52">
        <f>IF(D69="-","-",D69*10^6/(D60*60))</f>
        <v>191554.65479041325</v>
      </c>
    </row>
    <row r="71" spans="1:4" x14ac:dyDescent="0.25">
      <c r="A71" s="33"/>
      <c r="B71" s="11"/>
      <c r="C71" s="32"/>
      <c r="D71" s="32"/>
    </row>
  </sheetData>
  <dataValidations count="1">
    <dataValidation type="list" allowBlank="1" showInputMessage="1" showErrorMessage="1" sqref="D51" xr:uid="{8580E458-0B29-413B-83D1-9CB9AC7EE1EB}">
      <formula1>"Kugellager,Rollenlager"</formula1>
    </dataValidation>
  </dataValidations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QJ2</vt:lpstr>
      <vt:lpstr>NU22_A</vt:lpstr>
      <vt:lpstr>NU22_B</vt:lpstr>
      <vt:lpstr>xxNU21xx</vt:lpstr>
    </vt:vector>
  </TitlesOfParts>
  <Company>DHBW Heidenheim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hopfm.tmb18</dc:creator>
  <cp:lastModifiedBy>hopfm.tmb18</cp:lastModifiedBy>
  <dcterms:created xsi:type="dcterms:W3CDTF">2020-01-15T15:27:03Z</dcterms:created>
  <dcterms:modified xsi:type="dcterms:W3CDTF">2020-01-20T12:57:35Z</dcterms:modified>
</cp:coreProperties>
</file>