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fmannt.tmb18\Documents\GitHub\KE4\"/>
    </mc:Choice>
  </mc:AlternateContent>
  <xr:revisionPtr revIDLastSave="0" documentId="8_{C544CB4E-FAD6-47A9-957C-326621490466}" xr6:coauthVersionLast="36" xr6:coauthVersionMax="36" xr10:uidLastSave="{00000000-0000-0000-0000-000000000000}"/>
  <workbookProtection lockStructure="1"/>
  <bookViews>
    <workbookView xWindow="0" yWindow="0" windowWidth="28800" windowHeight="14025" tabRatio="239" xr2:uid="{00000000-000D-0000-FFFF-FFFF00000000}"/>
  </bookViews>
  <sheets>
    <sheet name="09-pressv10" sheetId="1" r:id="rId1"/>
  </sheets>
  <calcPr calcId="191029"/>
</workbook>
</file>

<file path=xl/calcChain.xml><?xml version="1.0" encoding="utf-8"?>
<calcChain xmlns="http://schemas.openxmlformats.org/spreadsheetml/2006/main">
  <c r="D52" i="1" l="1"/>
  <c r="D1" i="1"/>
  <c r="D43" i="1"/>
  <c r="D44" i="1" s="1"/>
  <c r="D45" i="1" s="1"/>
  <c r="D46" i="1" s="1"/>
  <c r="D47" i="1"/>
  <c r="D48" i="1"/>
  <c r="D49" i="1" s="1"/>
  <c r="D50" i="1" l="1"/>
  <c r="D51" i="1" s="1"/>
  <c r="D53" i="1" s="1"/>
  <c r="D57" i="1"/>
  <c r="D58" i="1"/>
  <c r="D59" i="1" s="1"/>
  <c r="D60" i="1" s="1"/>
  <c r="D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Belastung wird das größte und kleinste Übermaß berechnet.
"Passung gesucht"
Abschnitt:
9.3
Beispiel:
9.1
Aufgaben:
A9.1
A9.3, Teil 1 und Teil 2
A9.4, ohne Bestimmung der Erwärmungstemperatur.
          Zur Frage, ob rein elastische Beanspruchung zu erwarten ist, muss nach Wahl
          der Passung (T7/h6) das Arbeitsblatt 09-pressv20 herangezogen werden.
A9.7, Erläuterungen und Hinweise zu den Lösungen im Aufgabenbuch beachten.
          Mit dem Arbeitsblatt kann das erforderliche Übermaß berechnet werden.
          Der Vergleich mit der Unterkühlungstemperatur von flüssigem Stickstoff
          (-196 °C) muss getrennt erfolgen.
A9.8, Teil 1 und Teil 2
          Erläuterungen und Hinweise zu den Lösungen im Aufgabenbuch beachten.
A9.10, Teil 2
             Das zu übertragende Drehmoment ist nach den Regeln der Mechanik
             getrennt zu berechnen. (M = 5,820 Nm)
             Für Teil 1 muss das Arbeitsblatt 09-pressv20 herangezogen werden.
</t>
        </r>
      </text>
    </comment>
    <comment ref="B23" authorId="0" shapeId="0" xr:uid="{00000000-0006-0000-0000-000002000000}">
      <text>
        <r>
          <rPr>
            <sz val="8"/>
            <color indexed="81"/>
            <rFont val="Tahoma"/>
            <family val="2"/>
          </rPr>
          <t>siehe ME, Abschnitt 9.3</t>
        </r>
      </text>
    </comment>
    <comment ref="B2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siehe ME, Abschnitt 9.3:
Bei der Festlegung des Außendurchmessers des Außenteils ist zu beachten, dass der zugehörige Umfang keine Werkstoffunterbrechungen aufweisen darf.
-&gt; bei Zahnrädern
    ist der Fußkreisdurchmesser einzusetzen.
    (siehe ME, Bild 9.10b)
</t>
        </r>
      </text>
    </comment>
    <comment ref="B3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4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Erhöhung des E-Moduls um ca. 30%
</t>
        </r>
      </text>
    </comment>
    <comment ref="B35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Erhöhung des E-Moduls um ca. 30%
</t>
        </r>
      </text>
    </comment>
    <comment ref="B38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siehe ME, Abschnitt 9.3:
Falls keine geeignete Passung gefunden wird, sind Änderungen erforderlich:
- Abmessungen und/oder
- Werkstoff
oder es muss ein Istübermaß vorgeschrieben werden.
</t>
        </r>
      </text>
    </comment>
  </commentList>
</comments>
</file>

<file path=xl/sharedStrings.xml><?xml version="1.0" encoding="utf-8"?>
<sst xmlns="http://schemas.openxmlformats.org/spreadsheetml/2006/main" count="91" uniqueCount="91">
  <si>
    <t>Datum:</t>
  </si>
  <si>
    <t>Quelle:</t>
  </si>
  <si>
    <t>Kapitel:</t>
  </si>
  <si>
    <t>Thema:</t>
  </si>
  <si>
    <t>Problem:</t>
  </si>
  <si>
    <t>Ermittlung der Übermaße, Bestimmung der Passung</t>
  </si>
  <si>
    <t>gegeben:</t>
  </si>
  <si>
    <t>Belastungsgrößen, Belastungsart, Fügevorgang:</t>
  </si>
  <si>
    <t>zu übertragendes Drehmoment</t>
  </si>
  <si>
    <t>M (Nm)</t>
  </si>
  <si>
    <t>zu übertragende Längskraft</t>
  </si>
  <si>
    <r>
      <t>F</t>
    </r>
    <r>
      <rPr>
        <vertAlign val="subscript"/>
        <sz val="10"/>
        <rFont val="Arial"/>
        <family val="2"/>
      </rPr>
      <t>l</t>
    </r>
    <r>
      <rPr>
        <sz val="10"/>
        <rFont val="Arial"/>
        <family val="2"/>
      </rPr>
      <t xml:space="preserve"> (N)</t>
    </r>
  </si>
  <si>
    <r>
      <t>S</t>
    </r>
    <r>
      <rPr>
        <vertAlign val="subscript"/>
        <sz val="10"/>
        <rFont val="Arial"/>
        <family val="2"/>
      </rPr>
      <t>H</t>
    </r>
    <r>
      <rPr>
        <sz val="10"/>
        <rFont val="Arial"/>
        <family val="2"/>
      </rPr>
      <t xml:space="preserve"> 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</si>
  <si>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</si>
  <si>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</si>
  <si>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</si>
  <si>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</si>
  <si>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</si>
  <si>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</si>
  <si>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</si>
  <si>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</si>
  <si>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</si>
  <si>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</si>
  <si>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</si>
  <si>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</si>
  <si>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</si>
  <si>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</si>
  <si>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</si>
  <si>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</si>
  <si>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</si>
  <si>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</si>
  <si>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</si>
  <si>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</si>
  <si>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</si>
  <si>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t>Übermaßpassung</t>
  </si>
  <si>
    <t>Ergebnisse:</t>
  </si>
  <si>
    <t>Umfangskraft an der Fügefläche</t>
  </si>
  <si>
    <r>
      <t>F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(N)</t>
    </r>
  </si>
  <si>
    <t>zu übertragende Betriebskraft an der Fügefläche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</si>
  <si>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(N)</t>
    </r>
  </si>
  <si>
    <t>erforderliche Haftkraft</t>
  </si>
  <si>
    <r>
      <t>F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(N)</t>
    </r>
  </si>
  <si>
    <t>erforderliche Fugenpressung</t>
  </si>
  <si>
    <r>
      <t>p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</si>
  <si>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</si>
  <si>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</si>
  <si>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</si>
  <si>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</si>
  <si>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</si>
  <si>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r>
      <t>kleinstes</t>
    </r>
    <r>
      <rPr>
        <sz val="10"/>
        <rFont val="Arial"/>
        <family val="2"/>
      </rPr>
      <t xml:space="preserve"> bezogenes wirksames Übermaß</t>
    </r>
  </si>
  <si>
    <r>
      <t>Z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</si>
  <si>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erforderliches kleinstes wirksames Übermaß</t>
  </si>
  <si>
    <r>
      <t>U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(µm)</t>
    </r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</si>
  <si>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</si>
  <si>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</si>
  <si>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erforderliches Mindestübermaß</t>
  </si>
  <si>
    <r>
      <t>U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(µm)</t>
    </r>
  </si>
  <si>
    <t>Kontrolle:</t>
  </si>
  <si>
    <t>Ist die Beanspruchung rein elastisch?</t>
  </si>
  <si>
    <r>
      <t>zulässiges</t>
    </r>
    <r>
      <rPr>
        <sz val="10"/>
        <rFont val="Arial"/>
        <family val="2"/>
      </rPr>
      <t xml:space="preserve"> bezogenes wirksames Übermaß</t>
    </r>
  </si>
  <si>
    <r>
      <t>Z</t>
    </r>
    <r>
      <rPr>
        <vertAlign val="subscript"/>
        <sz val="10"/>
        <rFont val="Arial"/>
        <family val="2"/>
      </rPr>
      <t>wIzul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</si>
  <si>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r>
      <t>Z</t>
    </r>
    <r>
      <rPr>
        <vertAlign val="subscript"/>
        <sz val="10"/>
        <rFont val="Arial"/>
        <family val="2"/>
      </rPr>
      <t>wAzul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</si>
  <si>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somit</t>
  </si>
  <si>
    <r>
      <t>Z</t>
    </r>
    <r>
      <rPr>
        <vertAlign val="subscript"/>
        <sz val="10"/>
        <rFont val="Arial"/>
        <family val="2"/>
      </rPr>
      <t xml:space="preserve">wzul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</si>
  <si>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zulässiges wirksames Übermaß</t>
  </si>
  <si>
    <r>
      <t>U</t>
    </r>
    <r>
      <rPr>
        <vertAlign val="subscript"/>
        <sz val="10"/>
        <rFont val="Arial"/>
        <family val="2"/>
      </rPr>
      <t>wzul</t>
    </r>
    <r>
      <rPr>
        <sz val="10"/>
        <rFont val="Arial"/>
        <family val="2"/>
      </rPr>
      <t xml:space="preserve"> (µm)</t>
    </r>
  </si>
  <si>
    <t>zulässiges Höchstübermaß</t>
  </si>
  <si>
    <r>
      <t>U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(µm)</t>
    </r>
  </si>
  <si>
    <t>Passung:</t>
  </si>
  <si>
    <t xml:space="preserve">Querdehnzahl des Außenteils      (Tab. 9.2) </t>
  </si>
  <si>
    <t>Querdehnzahl des Innenteils        (Tab. 9.2)</t>
  </si>
  <si>
    <t>Elastizitätsmodul des Innenteils   (Tab. 9.2)</t>
  </si>
  <si>
    <t>Elastizitätsmodul des Außenteils (Tab. 9.2)</t>
  </si>
  <si>
    <t>Haftsicherheit (Tab. 9.1)</t>
  </si>
  <si>
    <t>Streckgrenze des Außenteils       (Tab. 1.5, 1.6)</t>
  </si>
  <si>
    <t>Streckgrenzen des Innenteils       (Tab. 1.5, 1.6)</t>
  </si>
  <si>
    <t>für das Innenteil</t>
  </si>
  <si>
    <t>INFO</t>
  </si>
  <si>
    <r>
      <t>Auswahl mit Tab. 9.3</t>
    </r>
    <r>
      <rPr>
        <sz val="10"/>
        <rFont val="Arial"/>
        <family val="2"/>
      </rPr>
      <t>, wobei gilt:</t>
    </r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</si>
  <si>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  U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  und   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U</t>
    </r>
    <r>
      <rPr>
        <vertAlign val="subscript"/>
        <sz val="10"/>
        <rFont val="Arial"/>
        <family val="2"/>
      </rPr>
      <t>max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</si>
  <si>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</si>
  <si>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</si>
  <si>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</si>
  <si>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</si>
  <si>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</si>
  <si>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</si>
  <si>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</si>
  <si>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r>
      <rPr>
        <sz val="10"/>
        <rFont val="Wingdings 3"/>
        <family val="1"/>
        <charset val="2"/>
      </rPr>
      <t>a</t>
    </r>
    <r>
      <rPr>
        <sz val="10"/>
        <rFont val="Arial"/>
      </rPr>
      <t xml:space="preserve">  für das Innenteil</t>
    </r>
  </si>
  <si>
    <r>
      <rPr>
        <sz val="10"/>
        <rFont val="Wingdings 3"/>
        <family val="1"/>
        <charset val="2"/>
      </rPr>
      <t>a</t>
    </r>
    <r>
      <rPr>
        <sz val="10"/>
        <rFont val="Arial"/>
      </rPr>
      <t xml:space="preserve">  für das Außenteil</t>
    </r>
  </si>
  <si>
    <t>Glättungsfaktor</t>
  </si>
  <si>
    <r>
      <t>g</t>
    </r>
    <r>
      <rPr>
        <vertAlign val="subscript"/>
        <sz val="10"/>
        <rFont val="Arial"/>
        <family val="2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</si>
</sst>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  <font>
      <sz val="10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11" fillId="3" borderId="0" xfId="0" applyFont="1" applyFill="1" applyAlignment="1" applyProtection="1">
      <alignment horizontal="center" vertical="center"/>
    </xf>
    <xf numFmtId="1" fontId="0" fillId="3" borderId="0" xfId="0" applyNumberForma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1" fillId="3" borderId="0" xfId="0" applyFont="1" applyFill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2" fontId="6" fillId="4" borderId="0" xfId="0" applyNumberFormat="1" applyFont="1" applyFill="1" applyAlignment="1" applyProtection="1">
      <alignment horizontal="center" vertical="center"/>
    </xf>
    <xf numFmtId="0" fontId="1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6</xdr:row>
      <xdr:rowOff>104775</xdr:rowOff>
    </xdr:from>
    <xdr:to>
      <xdr:col>1</xdr:col>
      <xdr:colOff>2419350</xdr:colOff>
      <xdr:row>15</xdr:row>
      <xdr:rowOff>123825</xdr:rowOff>
    </xdr:to>
    <xdr:pic>
      <xdr:nvPicPr>
        <xdr:cNvPr id="1069" name="Bild 12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-4027"/>
        <a:stretch>
          <a:fillRect/>
        </a:stretch>
      </xdr:blipFill>
      <xdr:spPr bwMode="auto">
        <a:xfrm>
          <a:off x="952500" y="1428750"/>
          <a:ext cx="2314575" cy="1476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0" name="Picture 44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5"/>
  <sheetViews>
    <sheetView tabSelected="1" zoomScaleNormal="100" workbookViewId="0">
      <selection activeCell="D38" sqref="D38"/>
    </sheetView>
  </sheetViews>
  <sheetFormatPr baseColWidth="10" defaultRowHeight="12.75" x14ac:dyDescent="0.2"/>
  <cols>
    <col min="1" max="1" width="12.7109375" style="12" customWidth="1"/>
    <col min="2" max="2" width="45.7109375" style="12" customWidth="1"/>
    <col min="3" max="4" width="12.7109375" style="12" customWidth="1"/>
    <col min="5" max="16384" width="11.42578125" style="12"/>
  </cols>
  <sheetData>
    <row r="1" spans="1:4" x14ac:dyDescent="0.2">
      <c r="A1" s="13" t="s">
        <v>77</v>
      </c>
      <c r="B1" s="14"/>
      <c r="C1" s="15" t="s">
        <v>0</v>
      </c>
      <c r="D1" s="16">
        <f ca="1">NOW()</f>
        <v>43846.551842013891</v>
      </c>
    </row>
    <row r="2" spans="1:4" ht="13.5" thickBot="1" x14ac:dyDescent="0.25">
      <c r="A2" s="17"/>
      <c r="C2" s="17"/>
      <c r="D2" s="17"/>
    </row>
    <row r="3" spans="1:4" ht="20.100000000000001" customHeight="1" x14ac:dyDescent="0.2">
      <c r="A3" s="2" t="s">
        <v>1</v>
      </c>
      <c r="B3" s="3" t="s">
        <v>86</v>
      </c>
      <c r="C3" s="4"/>
      <c r="D3" s="1"/>
    </row>
    <row r="4" spans="1:4" ht="20.100000000000001" customHeight="1" x14ac:dyDescent="0.2">
      <c r="A4" s="2" t="s">
        <v>2</v>
      </c>
      <c r="B4" s="5" t="s">
        <v>85</v>
      </c>
      <c r="C4" s="6"/>
      <c r="D4" s="7"/>
    </row>
    <row r="5" spans="1:4" ht="20.100000000000001" customHeight="1" x14ac:dyDescent="0.2">
      <c r="A5" s="2" t="s">
        <v>3</v>
      </c>
      <c r="B5" s="5" t="s">
        <v>80</v>
      </c>
      <c r="C5" s="6"/>
      <c r="D5" s="7"/>
    </row>
    <row r="6" spans="1:4" ht="20.100000000000001" customHeight="1" thickBot="1" x14ac:dyDescent="0.25">
      <c r="A6" s="8" t="s">
        <v>4</v>
      </c>
      <c r="B6" s="9" t="s">
        <v>5</v>
      </c>
      <c r="C6" s="9"/>
      <c r="D6" s="9"/>
    </row>
    <row r="7" spans="1:4" x14ac:dyDescent="0.2">
      <c r="A7" s="2"/>
      <c r="B7" s="7"/>
      <c r="C7" s="7"/>
      <c r="D7" s="7"/>
    </row>
    <row r="8" spans="1:4" x14ac:dyDescent="0.2">
      <c r="A8" s="2"/>
      <c r="B8" s="7"/>
      <c r="C8" s="7"/>
      <c r="D8" s="7"/>
    </row>
    <row r="9" spans="1:4" x14ac:dyDescent="0.2">
      <c r="A9" s="2"/>
      <c r="B9" s="7"/>
      <c r="C9" s="7"/>
      <c r="D9" s="7"/>
    </row>
    <row r="10" spans="1:4" x14ac:dyDescent="0.2">
      <c r="A10" s="2"/>
      <c r="B10" s="7"/>
      <c r="C10" s="7"/>
      <c r="D10" s="7"/>
    </row>
    <row r="11" spans="1:4" x14ac:dyDescent="0.2">
      <c r="A11" s="2"/>
      <c r="B11" s="7"/>
      <c r="C11" s="7"/>
      <c r="D11" s="7"/>
    </row>
    <row r="12" spans="1:4" x14ac:dyDescent="0.2">
      <c r="A12" s="2"/>
      <c r="B12" s="7"/>
      <c r="C12" s="7"/>
      <c r="D12" s="7"/>
    </row>
    <row r="13" spans="1:4" x14ac:dyDescent="0.2">
      <c r="A13" s="2"/>
      <c r="B13" s="7"/>
      <c r="C13" s="7"/>
      <c r="D13" s="7"/>
    </row>
    <row r="14" spans="1:4" x14ac:dyDescent="0.2">
      <c r="A14" s="2"/>
      <c r="B14" s="7"/>
      <c r="C14" s="7"/>
      <c r="D14" s="7"/>
    </row>
    <row r="15" spans="1:4" x14ac:dyDescent="0.2">
      <c r="A15" s="2"/>
      <c r="B15" s="7"/>
      <c r="C15" s="7"/>
      <c r="D15" s="7"/>
    </row>
    <row r="16" spans="1:4" x14ac:dyDescent="0.2">
      <c r="A16" s="2"/>
      <c r="B16" s="7"/>
      <c r="C16" s="7"/>
      <c r="D16" s="7"/>
    </row>
    <row r="17" spans="1:4" x14ac:dyDescent="0.2">
      <c r="A17" s="2"/>
      <c r="B17" s="7"/>
      <c r="C17" s="7"/>
      <c r="D17" s="7"/>
    </row>
    <row r="18" spans="1:4" ht="13.5" thickBot="1" x14ac:dyDescent="0.25">
      <c r="A18" s="2" t="s">
        <v>6</v>
      </c>
      <c r="B18" s="18" t="s">
        <v>7</v>
      </c>
      <c r="C18" s="5"/>
      <c r="D18" s="5"/>
    </row>
    <row r="19" spans="1:4" ht="15.75" customHeight="1" x14ac:dyDescent="0.2">
      <c r="A19" s="2"/>
      <c r="B19" s="5" t="s">
        <v>8</v>
      </c>
      <c r="C19" s="10" t="s">
        <v>9</v>
      </c>
      <c r="D19" s="11">
        <v>350</v>
      </c>
    </row>
    <row r="20" spans="1:4" ht="15.75" x14ac:dyDescent="0.2">
      <c r="A20" s="2"/>
      <c r="B20" s="5" t="s">
        <v>10</v>
      </c>
      <c r="C20" s="10" t="s">
        <v>11</v>
      </c>
      <c r="D20" s="19">
        <v>0</v>
      </c>
    </row>
    <row r="21" spans="1:4" ht="15.75" x14ac:dyDescent="0.2">
      <c r="A21" s="2"/>
      <c r="B21" s="14" t="s">
        <v>73</v>
      </c>
      <c r="C21" s="10" t="s">
        <v>12</v>
      </c>
      <c r="D21" s="19">
        <v>1.8</v>
      </c>
    </row>
    <row r="22" spans="1:4" ht="15.75" thickBot="1" x14ac:dyDescent="0.25">
      <c r="A22" s="2"/>
      <c r="B22" s="5" t="s">
        <v>81</v>
      </c>
      <c r="C22" s="20" t="s">
        <v>82</v>
      </c>
      <c r="D22" s="21">
        <v>0.14000000000000001</v>
      </c>
    </row>
    <row r="23" spans="1:4" ht="15.75" x14ac:dyDescent="0.2">
      <c r="A23" s="2"/>
      <c r="B23" s="5" t="s">
        <v>13</v>
      </c>
      <c r="C23" s="22" t="s">
        <v>14</v>
      </c>
      <c r="D23" s="23">
        <v>1.2</v>
      </c>
    </row>
    <row r="24" spans="1:4" ht="15" customHeight="1" thickBot="1" x14ac:dyDescent="0.25">
      <c r="A24" s="2"/>
      <c r="B24" s="18" t="s">
        <v>15</v>
      </c>
      <c r="C24" s="10"/>
      <c r="D24" s="24"/>
    </row>
    <row r="25" spans="1:4" ht="15.75" x14ac:dyDescent="0.2">
      <c r="A25" s="2"/>
      <c r="B25" s="5" t="s">
        <v>16</v>
      </c>
      <c r="C25" s="10" t="s">
        <v>17</v>
      </c>
      <c r="D25" s="11">
        <v>36</v>
      </c>
    </row>
    <row r="26" spans="1:4" ht="15.75" x14ac:dyDescent="0.2">
      <c r="A26" s="2"/>
      <c r="B26" s="5" t="s">
        <v>18</v>
      </c>
      <c r="C26" s="10" t="s">
        <v>19</v>
      </c>
      <c r="D26" s="19">
        <v>28</v>
      </c>
    </row>
    <row r="27" spans="1:4" ht="15.75" x14ac:dyDescent="0.2">
      <c r="A27" s="2"/>
      <c r="B27" s="5" t="s">
        <v>20</v>
      </c>
      <c r="C27" s="10" t="s">
        <v>21</v>
      </c>
      <c r="D27" s="19">
        <v>70</v>
      </c>
    </row>
    <row r="28" spans="1:4" ht="16.5" thickBot="1" x14ac:dyDescent="0.25">
      <c r="A28" s="2"/>
      <c r="B28" s="5" t="s">
        <v>22</v>
      </c>
      <c r="C28" s="10" t="s">
        <v>23</v>
      </c>
      <c r="D28" s="21">
        <v>0</v>
      </c>
    </row>
    <row r="29" spans="1:4" ht="15" customHeight="1" thickBot="1" x14ac:dyDescent="0.25">
      <c r="A29" s="2"/>
      <c r="B29" s="18" t="s">
        <v>24</v>
      </c>
      <c r="C29" s="10"/>
      <c r="D29" s="24"/>
    </row>
    <row r="30" spans="1:4" ht="15.75" x14ac:dyDescent="0.2">
      <c r="A30" s="2"/>
      <c r="B30" s="5" t="s">
        <v>25</v>
      </c>
      <c r="C30" s="10" t="s">
        <v>26</v>
      </c>
      <c r="D30" s="11">
        <v>10</v>
      </c>
    </row>
    <row r="31" spans="1:4" ht="15.75" x14ac:dyDescent="0.2">
      <c r="A31" s="2"/>
      <c r="B31" s="5" t="s">
        <v>76</v>
      </c>
      <c r="C31" s="10" t="s">
        <v>27</v>
      </c>
      <c r="D31" s="19">
        <v>6</v>
      </c>
    </row>
    <row r="32" spans="1:4" ht="16.5" thickBot="1" x14ac:dyDescent="0.25">
      <c r="A32" s="2"/>
      <c r="B32" s="32" t="s">
        <v>89</v>
      </c>
      <c r="C32" s="34" t="s">
        <v>90</v>
      </c>
      <c r="D32" s="21">
        <v>0.8</v>
      </c>
    </row>
    <row r="33" spans="1:4" ht="15" customHeight="1" thickBot="1" x14ac:dyDescent="0.25">
      <c r="A33" s="2"/>
      <c r="B33" s="18" t="s">
        <v>28</v>
      </c>
      <c r="C33" s="10"/>
      <c r="D33" s="23"/>
    </row>
    <row r="34" spans="1:4" ht="15.75" x14ac:dyDescent="0.2">
      <c r="A34" s="2"/>
      <c r="B34" s="5" t="s">
        <v>72</v>
      </c>
      <c r="C34" s="10" t="s">
        <v>29</v>
      </c>
      <c r="D34" s="11">
        <v>210000</v>
      </c>
    </row>
    <row r="35" spans="1:4" ht="15.75" x14ac:dyDescent="0.2">
      <c r="A35" s="2"/>
      <c r="B35" s="5" t="s">
        <v>71</v>
      </c>
      <c r="C35" s="10" t="s">
        <v>30</v>
      </c>
      <c r="D35" s="19">
        <v>210000</v>
      </c>
    </row>
    <row r="36" spans="1:4" ht="15.75" x14ac:dyDescent="0.2">
      <c r="A36" s="2"/>
      <c r="B36" s="5" t="s">
        <v>69</v>
      </c>
      <c r="C36" s="25" t="s">
        <v>83</v>
      </c>
      <c r="D36" s="19">
        <v>0.3</v>
      </c>
    </row>
    <row r="37" spans="1:4" ht="15.75" x14ac:dyDescent="0.2">
      <c r="A37" s="2"/>
      <c r="B37" s="5" t="s">
        <v>70</v>
      </c>
      <c r="C37" s="25" t="s">
        <v>84</v>
      </c>
      <c r="D37" s="19">
        <v>0.3</v>
      </c>
    </row>
    <row r="38" spans="1:4" ht="15.75" x14ac:dyDescent="0.2">
      <c r="A38" s="2"/>
      <c r="B38" s="5" t="s">
        <v>74</v>
      </c>
      <c r="C38" s="10" t="s">
        <v>31</v>
      </c>
      <c r="D38" s="19">
        <v>510</v>
      </c>
    </row>
    <row r="39" spans="1:4" ht="16.5" thickBot="1" x14ac:dyDescent="0.25">
      <c r="A39" s="2"/>
      <c r="B39" s="5" t="s">
        <v>75</v>
      </c>
      <c r="C39" s="10" t="s">
        <v>32</v>
      </c>
      <c r="D39" s="21">
        <v>275</v>
      </c>
    </row>
    <row r="40" spans="1:4" x14ac:dyDescent="0.2">
      <c r="A40" s="2"/>
      <c r="B40" s="5"/>
      <c r="C40" s="10"/>
      <c r="D40" s="24"/>
    </row>
    <row r="41" spans="1:4" x14ac:dyDescent="0.2">
      <c r="A41" s="2" t="s">
        <v>33</v>
      </c>
      <c r="B41" s="5" t="s">
        <v>34</v>
      </c>
      <c r="C41" s="5"/>
      <c r="D41" s="5"/>
    </row>
    <row r="42" spans="1:4" x14ac:dyDescent="0.2">
      <c r="A42" s="2"/>
      <c r="B42" s="5"/>
      <c r="C42" s="5"/>
      <c r="D42" s="5"/>
    </row>
    <row r="43" spans="1:4" ht="15.75" x14ac:dyDescent="0.2">
      <c r="A43" s="2" t="s">
        <v>35</v>
      </c>
      <c r="B43" s="5" t="s">
        <v>36</v>
      </c>
      <c r="C43" s="10" t="s">
        <v>37</v>
      </c>
      <c r="D43" s="26">
        <f>2*D19/(0.001*D25)</f>
        <v>19444.444444444442</v>
      </c>
    </row>
    <row r="44" spans="1:4" ht="15.75" x14ac:dyDescent="0.2">
      <c r="A44" s="2"/>
      <c r="B44" s="5" t="s">
        <v>38</v>
      </c>
      <c r="C44" s="10" t="s">
        <v>39</v>
      </c>
      <c r="D44" s="26">
        <f>SQRT(D43^2+D20^2)</f>
        <v>19444.444444444442</v>
      </c>
    </row>
    <row r="45" spans="1:4" ht="15.75" x14ac:dyDescent="0.2">
      <c r="A45" s="2"/>
      <c r="B45" s="5" t="s">
        <v>40</v>
      </c>
      <c r="C45" s="10" t="s">
        <v>41</v>
      </c>
      <c r="D45" s="26">
        <f>D44*D21</f>
        <v>34999.999999999993</v>
      </c>
    </row>
    <row r="46" spans="1:4" ht="15.75" x14ac:dyDescent="0.2">
      <c r="A46" s="2"/>
      <c r="B46" s="5" t="s">
        <v>42</v>
      </c>
      <c r="C46" s="10" t="s">
        <v>43</v>
      </c>
      <c r="D46" s="27">
        <f>D45/(D25*PI()*D26*D22)</f>
        <v>78.94590431145599</v>
      </c>
    </row>
    <row r="47" spans="1:4" ht="15.75" x14ac:dyDescent="0.2">
      <c r="A47" s="2"/>
      <c r="B47" s="5" t="s">
        <v>44</v>
      </c>
      <c r="C47" s="10" t="s">
        <v>45</v>
      </c>
      <c r="D47" s="27">
        <f>D25/D27</f>
        <v>0.51428571428571423</v>
      </c>
    </row>
    <row r="48" spans="1:4" ht="15.75" x14ac:dyDescent="0.2">
      <c r="A48" s="2"/>
      <c r="B48" s="5"/>
      <c r="C48" s="10" t="s">
        <v>46</v>
      </c>
      <c r="D48" s="27">
        <f>D28/D25</f>
        <v>0</v>
      </c>
    </row>
    <row r="49" spans="1:4" x14ac:dyDescent="0.2">
      <c r="A49" s="2"/>
      <c r="B49" s="5" t="s">
        <v>47</v>
      </c>
      <c r="C49" s="10" t="s">
        <v>48</v>
      </c>
      <c r="D49" s="27">
        <f>D34/D35*((1+D48^2)/(1-D48^2)-D37)+(1+D47^2)/(1-D47^2)+D36</f>
        <v>2.7192008879023302</v>
      </c>
    </row>
    <row r="50" spans="1:4" ht="15.75" x14ac:dyDescent="0.2">
      <c r="A50" s="2"/>
      <c r="B50" s="28" t="s">
        <v>49</v>
      </c>
      <c r="C50" s="10" t="s">
        <v>50</v>
      </c>
      <c r="D50" s="27">
        <f>D49*D46/D34*1000</f>
        <v>1.022237014761731</v>
      </c>
    </row>
    <row r="51" spans="1:4" ht="15.75" x14ac:dyDescent="0.2">
      <c r="A51" s="2"/>
      <c r="B51" s="5" t="s">
        <v>51</v>
      </c>
      <c r="C51" s="10" t="s">
        <v>52</v>
      </c>
      <c r="D51" s="29">
        <f>D50*D25</f>
        <v>36.80053253142232</v>
      </c>
    </row>
    <row r="52" spans="1:4" ht="15.75" x14ac:dyDescent="0.2">
      <c r="A52" s="2"/>
      <c r="B52" s="5" t="s">
        <v>53</v>
      </c>
      <c r="C52" s="10" t="s">
        <v>54</v>
      </c>
      <c r="D52" s="29">
        <f>D32*(D30+D31)</f>
        <v>12.8</v>
      </c>
    </row>
    <row r="53" spans="1:4" ht="15" customHeight="1" x14ac:dyDescent="0.2">
      <c r="A53" s="2"/>
      <c r="B53" s="18" t="s">
        <v>55</v>
      </c>
      <c r="C53" s="10" t="s">
        <v>56</v>
      </c>
      <c r="D53" s="30">
        <f>D51+D52</f>
        <v>49.600532531422317</v>
      </c>
    </row>
    <row r="54" spans="1:4" x14ac:dyDescent="0.2">
      <c r="A54" s="2"/>
      <c r="B54" s="5"/>
      <c r="C54" s="10"/>
      <c r="D54" s="29"/>
    </row>
    <row r="55" spans="1:4" x14ac:dyDescent="0.2">
      <c r="A55" s="31" t="s">
        <v>57</v>
      </c>
      <c r="B55" s="32" t="s">
        <v>58</v>
      </c>
      <c r="C55" s="10"/>
      <c r="D55" s="29"/>
    </row>
    <row r="56" spans="1:4" ht="15" customHeight="1" x14ac:dyDescent="0.2">
      <c r="A56" s="2"/>
      <c r="B56" s="28" t="s">
        <v>59</v>
      </c>
      <c r="C56" s="33"/>
      <c r="D56" s="33"/>
    </row>
    <row r="57" spans="1:4" ht="15.75" x14ac:dyDescent="0.2">
      <c r="A57" s="2"/>
      <c r="B57" s="32" t="s">
        <v>87</v>
      </c>
      <c r="C57" s="10" t="s">
        <v>60</v>
      </c>
      <c r="D57" s="27">
        <f>IF(D48=0,(D49*2*D39/(SQRT(3)*D23*D34))*1000,IF(AND(D48=0,D34=D35,D36=D37),(4*D39/(SQRT(3)*D23*(1-D47^2)*D34))*1000,(D49*(1-D48^2)*D39/(SQRT(3)*D23*D34))*1000))</f>
        <v>3.4264375021273565</v>
      </c>
    </row>
    <row r="58" spans="1:4" ht="15.75" x14ac:dyDescent="0.2">
      <c r="A58" s="2"/>
      <c r="B58" s="32" t="s">
        <v>88</v>
      </c>
      <c r="C58" s="10" t="s">
        <v>61</v>
      </c>
      <c r="D58" s="27">
        <f>IF(AND(D48=0,D34=D35,D36=D37),(2*D38/(SQRT(3)*D23*D34))*1000,(D49*(1-D47^2)*D38/(SQRT(3)*D23*D34))*1000)</f>
        <v>2.3368939467199144</v>
      </c>
    </row>
    <row r="59" spans="1:4" ht="15.75" x14ac:dyDescent="0.2">
      <c r="A59" s="2"/>
      <c r="B59" s="5" t="s">
        <v>62</v>
      </c>
      <c r="C59" s="10" t="s">
        <v>63</v>
      </c>
      <c r="D59" s="27">
        <f>IF(D58&lt;D57,D58,D57)</f>
        <v>2.3368939467199144</v>
      </c>
    </row>
    <row r="60" spans="1:4" ht="15.75" x14ac:dyDescent="0.2">
      <c r="A60" s="2"/>
      <c r="B60" s="5" t="s">
        <v>64</v>
      </c>
      <c r="C60" s="10" t="s">
        <v>65</v>
      </c>
      <c r="D60" s="29">
        <f>D59*D25</f>
        <v>84.128182081916918</v>
      </c>
    </row>
    <row r="61" spans="1:4" ht="15" customHeight="1" x14ac:dyDescent="0.2">
      <c r="A61" s="2"/>
      <c r="B61" s="18" t="s">
        <v>66</v>
      </c>
      <c r="C61" s="10" t="s">
        <v>67</v>
      </c>
      <c r="D61" s="30">
        <f>D60+D52</f>
        <v>96.928182081916916</v>
      </c>
    </row>
    <row r="62" spans="1:4" x14ac:dyDescent="0.2">
      <c r="A62" s="2"/>
      <c r="B62" s="5"/>
      <c r="C62" s="10"/>
      <c r="D62" s="29"/>
    </row>
    <row r="63" spans="1:4" x14ac:dyDescent="0.2">
      <c r="A63" s="2" t="s">
        <v>68</v>
      </c>
      <c r="B63" s="18" t="s">
        <v>78</v>
      </c>
      <c r="C63" s="10"/>
      <c r="D63" s="29"/>
    </row>
    <row r="64" spans="1:4" ht="15.75" x14ac:dyDescent="0.2">
      <c r="A64" s="2"/>
      <c r="B64" s="5" t="s">
        <v>79</v>
      </c>
      <c r="C64" s="5"/>
      <c r="D64" s="5"/>
    </row>
    <row r="65" spans="1:4" x14ac:dyDescent="0.2">
      <c r="A65" s="33"/>
      <c r="B65" s="33"/>
      <c r="C65" s="33"/>
      <c r="D65" s="33"/>
    </row>
  </sheetData>
  <sheetProtection sheet="1" objects="1" scenarios="1"/>
  <phoneticPr fontId="0" type="noConversion"/>
  <pageMargins left="0.78740157480314965" right="0.78740157480314965" top="0.78740157480314965" bottom="0.78740157480314965" header="0.31496062992125984" footer="0.31496062992125984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09-pressv10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Tanja Elke Hofmann</cp:lastModifiedBy>
  <cp:lastPrinted>2018-01-31T14:32:25Z</cp:lastPrinted>
  <dcterms:created xsi:type="dcterms:W3CDTF">1999-02-18T09:36:14Z</dcterms:created>
  <dcterms:modified xsi:type="dcterms:W3CDTF">2020-01-16T12:27:29Z</dcterms:modified>
</cp:coreProperties>
</file>