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iit-my.sharepoint.com/personal/f_cristofani_studenti_unipi_it/Documents/Magistrale/Anno I/Semestre I/Performance Evaluations of CSN/Project/PECSN_Merry-Go-Round/DataAnalysis/"/>
    </mc:Choice>
  </mc:AlternateContent>
  <xr:revisionPtr revIDLastSave="1100" documentId="8_{2356C6D0-A1FA-41A4-9C5C-BA0F52FC6D6D}" xr6:coauthVersionLast="47" xr6:coauthVersionMax="47" xr10:uidLastSave="{B002042A-F3A3-4AD4-882E-E110424D660F}"/>
  <bookViews>
    <workbookView xWindow="-120" yWindow="-120" windowWidth="29040" windowHeight="15720" activeTab="2" xr2:uid="{5A20237A-3214-4DA9-8F9C-5C27E9527A21}"/>
  </bookViews>
  <sheets>
    <sheet name="Low_Single" sheetId="1" r:id="rId1"/>
    <sheet name="Low_Bulk" sheetId="2" r:id="rId2"/>
    <sheet name="Medium_Single" sheetId="3" r:id="rId3"/>
    <sheet name="Medium_Bulk" sheetId="4" r:id="rId4"/>
    <sheet name="High_Single" sheetId="5" r:id="rId5"/>
    <sheet name="High_Bulk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5" l="1"/>
  <c r="AO86" i="6"/>
  <c r="AO86" i="5"/>
  <c r="AO86" i="4"/>
  <c r="AO86" i="3"/>
  <c r="AO86" i="1"/>
  <c r="AJ84" i="6"/>
  <c r="AL84" i="6" s="1"/>
  <c r="AM84" i="6" s="1"/>
  <c r="AJ83" i="6"/>
  <c r="AL83" i="6" s="1"/>
  <c r="AM83" i="6" s="1"/>
  <c r="AJ82" i="6"/>
  <c r="AK82" i="6" s="1"/>
  <c r="AJ81" i="6"/>
  <c r="AK81" i="6" s="1"/>
  <c r="AJ80" i="6"/>
  <c r="AL80" i="6" s="1"/>
  <c r="AM80" i="6" s="1"/>
  <c r="AJ79" i="6"/>
  <c r="AK79" i="6" s="1"/>
  <c r="AJ78" i="6"/>
  <c r="AL78" i="6" s="1"/>
  <c r="AM78" i="6" s="1"/>
  <c r="AJ77" i="6"/>
  <c r="AK77" i="6" s="1"/>
  <c r="AJ76" i="6"/>
  <c r="AL76" i="6" s="1"/>
  <c r="AM76" i="6" s="1"/>
  <c r="AJ75" i="6"/>
  <c r="AK75" i="6" s="1"/>
  <c r="AJ74" i="6"/>
  <c r="AL74" i="6" s="1"/>
  <c r="AM74" i="6" s="1"/>
  <c r="AJ73" i="6"/>
  <c r="AK73" i="6" s="1"/>
  <c r="AJ72" i="6"/>
  <c r="AL72" i="6" s="1"/>
  <c r="AM72" i="6" s="1"/>
  <c r="AJ71" i="6"/>
  <c r="AK71" i="6" s="1"/>
  <c r="AJ70" i="6"/>
  <c r="AL70" i="6" s="1"/>
  <c r="AM70" i="6" s="1"/>
  <c r="AJ69" i="6"/>
  <c r="AK69" i="6" s="1"/>
  <c r="AJ68" i="6"/>
  <c r="AL68" i="6" s="1"/>
  <c r="AM68" i="6" s="1"/>
  <c r="AJ67" i="6"/>
  <c r="AK67" i="6" s="1"/>
  <c r="AJ66" i="6"/>
  <c r="AL66" i="6" s="1"/>
  <c r="AM66" i="6" s="1"/>
  <c r="AJ65" i="6"/>
  <c r="AK65" i="6" s="1"/>
  <c r="AJ64" i="6"/>
  <c r="AL64" i="6" s="1"/>
  <c r="AM64" i="6" s="1"/>
  <c r="AJ63" i="6"/>
  <c r="AK63" i="6" s="1"/>
  <c r="AJ62" i="6"/>
  <c r="AK62" i="6" s="1"/>
  <c r="AJ61" i="6"/>
  <c r="AL61" i="6" s="1"/>
  <c r="AM61" i="6" s="1"/>
  <c r="AJ60" i="6"/>
  <c r="AL60" i="6" s="1"/>
  <c r="AM60" i="6" s="1"/>
  <c r="AJ59" i="6"/>
  <c r="AK59" i="6" s="1"/>
  <c r="AJ58" i="6"/>
  <c r="AK58" i="6" s="1"/>
  <c r="AJ57" i="6"/>
  <c r="AL57" i="6" s="1"/>
  <c r="AM57" i="6" s="1"/>
  <c r="AJ56" i="6"/>
  <c r="AL56" i="6" s="1"/>
  <c r="AM56" i="6" s="1"/>
  <c r="AJ55" i="6"/>
  <c r="AK55" i="6" s="1"/>
  <c r="AJ54" i="6"/>
  <c r="AK54" i="6" s="1"/>
  <c r="AJ53" i="6"/>
  <c r="AK53" i="6" s="1"/>
  <c r="AJ52" i="6"/>
  <c r="AL52" i="6" s="1"/>
  <c r="AM52" i="6" s="1"/>
  <c r="AJ51" i="6"/>
  <c r="AK51" i="6" s="1"/>
  <c r="AJ50" i="6"/>
  <c r="AK50" i="6" s="1"/>
  <c r="AJ49" i="6"/>
  <c r="AK49" i="6" s="1"/>
  <c r="AJ48" i="6"/>
  <c r="AL48" i="6" s="1"/>
  <c r="AM48" i="6" s="1"/>
  <c r="AJ47" i="6"/>
  <c r="AK47" i="6" s="1"/>
  <c r="AJ46" i="6"/>
  <c r="AK46" i="6" s="1"/>
  <c r="AJ45" i="6"/>
  <c r="AL45" i="6" s="1"/>
  <c r="AM45" i="6" s="1"/>
  <c r="AJ44" i="6"/>
  <c r="AL44" i="6" s="1"/>
  <c r="AM44" i="6" s="1"/>
  <c r="AJ43" i="6"/>
  <c r="AK43" i="6" s="1"/>
  <c r="AJ42" i="6"/>
  <c r="AK42" i="6" s="1"/>
  <c r="AJ41" i="6"/>
  <c r="AK41" i="6" s="1"/>
  <c r="AJ40" i="6"/>
  <c r="AL40" i="6" s="1"/>
  <c r="AM40" i="6" s="1"/>
  <c r="AJ39" i="6"/>
  <c r="AK39" i="6" s="1"/>
  <c r="AJ38" i="6"/>
  <c r="AK38" i="6" s="1"/>
  <c r="AJ37" i="6"/>
  <c r="AK37" i="6" s="1"/>
  <c r="AJ36" i="6"/>
  <c r="AL36" i="6" s="1"/>
  <c r="AM36" i="6" s="1"/>
  <c r="AJ35" i="6"/>
  <c r="AK35" i="6" s="1"/>
  <c r="AJ34" i="6"/>
  <c r="AK34" i="6" s="1"/>
  <c r="AJ33" i="6"/>
  <c r="AL33" i="6" s="1"/>
  <c r="AM33" i="6" s="1"/>
  <c r="AJ32" i="6"/>
  <c r="AL32" i="6" s="1"/>
  <c r="AM32" i="6" s="1"/>
  <c r="AJ31" i="6"/>
  <c r="AK31" i="6" s="1"/>
  <c r="AJ30" i="6"/>
  <c r="AL30" i="6" s="1"/>
  <c r="AM30" i="6" s="1"/>
  <c r="AJ29" i="6"/>
  <c r="AL29" i="6" s="1"/>
  <c r="AM29" i="6" s="1"/>
  <c r="AJ28" i="6"/>
  <c r="AL28" i="6" s="1"/>
  <c r="AM28" i="6" s="1"/>
  <c r="AJ27" i="6"/>
  <c r="AK27" i="6" s="1"/>
  <c r="AJ26" i="6"/>
  <c r="AL26" i="6" s="1"/>
  <c r="AM26" i="6" s="1"/>
  <c r="AJ25" i="6"/>
  <c r="AL25" i="6" s="1"/>
  <c r="AM25" i="6" s="1"/>
  <c r="AJ24" i="6"/>
  <c r="AK24" i="6" s="1"/>
  <c r="AJ23" i="6"/>
  <c r="AK23" i="6" s="1"/>
  <c r="AJ22" i="6"/>
  <c r="AL22" i="6" s="1"/>
  <c r="AM22" i="6" s="1"/>
  <c r="AJ21" i="6"/>
  <c r="AL21" i="6" s="1"/>
  <c r="AM21" i="6" s="1"/>
  <c r="AJ20" i="6"/>
  <c r="AK20" i="6" s="1"/>
  <c r="AJ19" i="6"/>
  <c r="AK19" i="6" s="1"/>
  <c r="AJ18" i="6"/>
  <c r="AL18" i="6" s="1"/>
  <c r="AM18" i="6" s="1"/>
  <c r="AJ17" i="6"/>
  <c r="AL17" i="6" s="1"/>
  <c r="AM17" i="6" s="1"/>
  <c r="AJ16" i="6"/>
  <c r="AK16" i="6" s="1"/>
  <c r="AJ15" i="6"/>
  <c r="AK15" i="6" s="1"/>
  <c r="AJ14" i="6"/>
  <c r="AL14" i="6" s="1"/>
  <c r="AM14" i="6" s="1"/>
  <c r="AJ13" i="6"/>
  <c r="AK13" i="6" s="1"/>
  <c r="AJ12" i="6"/>
  <c r="AK12" i="6" s="1"/>
  <c r="AJ11" i="6"/>
  <c r="AK11" i="6" s="1"/>
  <c r="AJ10" i="6"/>
  <c r="AL10" i="6" s="1"/>
  <c r="AM10" i="6" s="1"/>
  <c r="AJ9" i="6"/>
  <c r="AL9" i="6" s="1"/>
  <c r="AM9" i="6" s="1"/>
  <c r="AJ8" i="6"/>
  <c r="AK8" i="6" s="1"/>
  <c r="AJ7" i="6"/>
  <c r="AK7" i="6" s="1"/>
  <c r="AJ6" i="6"/>
  <c r="AL6" i="6" s="1"/>
  <c r="AM6" i="6" s="1"/>
  <c r="AJ5" i="6"/>
  <c r="AL5" i="6" s="1"/>
  <c r="AM5" i="6" s="1"/>
  <c r="AJ84" i="5"/>
  <c r="AK84" i="5" s="1"/>
  <c r="AJ83" i="5"/>
  <c r="AK83" i="5" s="1"/>
  <c r="AJ82" i="5"/>
  <c r="AL82" i="5" s="1"/>
  <c r="AM82" i="5" s="1"/>
  <c r="AJ81" i="5"/>
  <c r="AJ80" i="5"/>
  <c r="AL80" i="5" s="1"/>
  <c r="AM80" i="5" s="1"/>
  <c r="AJ79" i="5"/>
  <c r="AK79" i="5" s="1"/>
  <c r="AJ78" i="5"/>
  <c r="AL78" i="5" s="1"/>
  <c r="AM78" i="5" s="1"/>
  <c r="AJ77" i="5"/>
  <c r="AJ76" i="5"/>
  <c r="AK76" i="5" s="1"/>
  <c r="AJ75" i="5"/>
  <c r="AK75" i="5" s="1"/>
  <c r="AJ74" i="5"/>
  <c r="AL74" i="5" s="1"/>
  <c r="AM74" i="5" s="1"/>
  <c r="AJ73" i="5"/>
  <c r="AJ72" i="5"/>
  <c r="AK72" i="5" s="1"/>
  <c r="AJ71" i="5"/>
  <c r="AK71" i="5" s="1"/>
  <c r="AJ70" i="5"/>
  <c r="AJ69" i="5"/>
  <c r="AL69" i="5" s="1"/>
  <c r="AM69" i="5" s="1"/>
  <c r="AJ68" i="5"/>
  <c r="AL68" i="5" s="1"/>
  <c r="AM68" i="5" s="1"/>
  <c r="AJ67" i="5"/>
  <c r="AK67" i="5" s="1"/>
  <c r="AJ66" i="5"/>
  <c r="AJ65" i="5"/>
  <c r="AL65" i="5" s="1"/>
  <c r="AM65" i="5" s="1"/>
  <c r="AJ64" i="5"/>
  <c r="AK64" i="5" s="1"/>
  <c r="AJ63" i="5"/>
  <c r="AK63" i="5" s="1"/>
  <c r="AJ62" i="5"/>
  <c r="AJ61" i="5"/>
  <c r="AL61" i="5" s="1"/>
  <c r="AM61" i="5" s="1"/>
  <c r="AJ60" i="5"/>
  <c r="AL60" i="5" s="1"/>
  <c r="AM60" i="5" s="1"/>
  <c r="AJ59" i="5"/>
  <c r="AK59" i="5" s="1"/>
  <c r="AJ58" i="5"/>
  <c r="AJ57" i="5"/>
  <c r="AL57" i="5" s="1"/>
  <c r="AM57" i="5" s="1"/>
  <c r="AJ56" i="5"/>
  <c r="AK56" i="5" s="1"/>
  <c r="AJ55" i="5"/>
  <c r="AK55" i="5" s="1"/>
  <c r="AJ54" i="5"/>
  <c r="AJ53" i="5"/>
  <c r="AL53" i="5" s="1"/>
  <c r="AM53" i="5" s="1"/>
  <c r="AJ52" i="5"/>
  <c r="AL52" i="5" s="1"/>
  <c r="AM52" i="5" s="1"/>
  <c r="AJ51" i="5"/>
  <c r="AK51" i="5" s="1"/>
  <c r="AJ50" i="5"/>
  <c r="AJ49" i="5"/>
  <c r="AL49" i="5" s="1"/>
  <c r="AM49" i="5" s="1"/>
  <c r="AJ48" i="5"/>
  <c r="AK48" i="5" s="1"/>
  <c r="AJ47" i="5"/>
  <c r="AK47" i="5" s="1"/>
  <c r="AJ46" i="5"/>
  <c r="AJ45" i="5"/>
  <c r="AL45" i="5" s="1"/>
  <c r="AM45" i="5" s="1"/>
  <c r="AJ44" i="5"/>
  <c r="AL44" i="5" s="1"/>
  <c r="AM44" i="5" s="1"/>
  <c r="AJ43" i="5"/>
  <c r="AK43" i="5" s="1"/>
  <c r="AJ42" i="5"/>
  <c r="AJ41" i="5"/>
  <c r="AL41" i="5" s="1"/>
  <c r="AM41" i="5" s="1"/>
  <c r="AJ40" i="5"/>
  <c r="AK40" i="5" s="1"/>
  <c r="AJ39" i="5"/>
  <c r="AK39" i="5" s="1"/>
  <c r="AJ38" i="5"/>
  <c r="AJ37" i="5"/>
  <c r="AL37" i="5" s="1"/>
  <c r="AM37" i="5" s="1"/>
  <c r="AJ36" i="5"/>
  <c r="AL36" i="5" s="1"/>
  <c r="AM36" i="5" s="1"/>
  <c r="AJ35" i="5"/>
  <c r="AK35" i="5" s="1"/>
  <c r="AJ34" i="5"/>
  <c r="AJ33" i="5"/>
  <c r="AL33" i="5" s="1"/>
  <c r="AM33" i="5" s="1"/>
  <c r="AJ32" i="5"/>
  <c r="AK32" i="5" s="1"/>
  <c r="AJ31" i="5"/>
  <c r="AK31" i="5" s="1"/>
  <c r="AJ30" i="5"/>
  <c r="AJ29" i="5"/>
  <c r="AL29" i="5" s="1"/>
  <c r="AM29" i="5" s="1"/>
  <c r="AJ28" i="5"/>
  <c r="AL28" i="5" s="1"/>
  <c r="AM28" i="5" s="1"/>
  <c r="AJ27" i="5"/>
  <c r="AK27" i="5" s="1"/>
  <c r="AJ26" i="5"/>
  <c r="AJ25" i="5"/>
  <c r="AL25" i="5" s="1"/>
  <c r="AM25" i="5" s="1"/>
  <c r="AJ24" i="5"/>
  <c r="AK24" i="5" s="1"/>
  <c r="AJ23" i="5"/>
  <c r="AK23" i="5" s="1"/>
  <c r="AJ22" i="5"/>
  <c r="AJ21" i="5"/>
  <c r="AL21" i="5" s="1"/>
  <c r="AM21" i="5" s="1"/>
  <c r="AJ20" i="5"/>
  <c r="AL20" i="5" s="1"/>
  <c r="AM20" i="5" s="1"/>
  <c r="AJ19" i="5"/>
  <c r="AK19" i="5" s="1"/>
  <c r="AJ18" i="5"/>
  <c r="AJ17" i="5"/>
  <c r="AL17" i="5" s="1"/>
  <c r="AM17" i="5" s="1"/>
  <c r="AJ16" i="5"/>
  <c r="AK16" i="5" s="1"/>
  <c r="AJ15" i="5"/>
  <c r="AK15" i="5" s="1"/>
  <c r="AJ14" i="5"/>
  <c r="AJ13" i="5"/>
  <c r="AL13" i="5" s="1"/>
  <c r="AM13" i="5" s="1"/>
  <c r="AJ12" i="5"/>
  <c r="AL12" i="5" s="1"/>
  <c r="AM12" i="5" s="1"/>
  <c r="AJ11" i="5"/>
  <c r="AK11" i="5" s="1"/>
  <c r="AJ10" i="5"/>
  <c r="AJ9" i="5"/>
  <c r="AL9" i="5" s="1"/>
  <c r="AM9" i="5" s="1"/>
  <c r="AJ8" i="5"/>
  <c r="AK8" i="5" s="1"/>
  <c r="AJ7" i="5"/>
  <c r="AK7" i="5" s="1"/>
  <c r="AJ6" i="5"/>
  <c r="AJ5" i="5"/>
  <c r="AL5" i="5" s="1"/>
  <c r="AM5" i="5" s="1"/>
  <c r="AJ84" i="4"/>
  <c r="AK84" i="4" s="1"/>
  <c r="AJ83" i="4"/>
  <c r="AL83" i="4" s="1"/>
  <c r="AM83" i="4" s="1"/>
  <c r="AJ82" i="4"/>
  <c r="AL82" i="4" s="1"/>
  <c r="AM82" i="4" s="1"/>
  <c r="AJ81" i="4"/>
  <c r="AJ80" i="4"/>
  <c r="AK80" i="4" s="1"/>
  <c r="AJ79" i="4"/>
  <c r="AK79" i="4" s="1"/>
  <c r="AJ78" i="4"/>
  <c r="AJ77" i="4"/>
  <c r="AL77" i="4" s="1"/>
  <c r="AM77" i="4" s="1"/>
  <c r="AJ76" i="4"/>
  <c r="AL76" i="4" s="1"/>
  <c r="AM76" i="4" s="1"/>
  <c r="AJ75" i="4"/>
  <c r="AL75" i="4" s="1"/>
  <c r="AM75" i="4" s="1"/>
  <c r="AJ74" i="4"/>
  <c r="AJ73" i="4"/>
  <c r="AL73" i="4" s="1"/>
  <c r="AM73" i="4" s="1"/>
  <c r="AJ72" i="4"/>
  <c r="AK72" i="4" s="1"/>
  <c r="AJ71" i="4"/>
  <c r="AL71" i="4" s="1"/>
  <c r="AM71" i="4" s="1"/>
  <c r="AJ70" i="4"/>
  <c r="AJ69" i="4"/>
  <c r="AL69" i="4" s="1"/>
  <c r="AM69" i="4" s="1"/>
  <c r="AJ68" i="4"/>
  <c r="AL68" i="4" s="1"/>
  <c r="AM68" i="4" s="1"/>
  <c r="AJ67" i="4"/>
  <c r="AK67" i="4" s="1"/>
  <c r="AJ66" i="4"/>
  <c r="AK66" i="4" s="1"/>
  <c r="AJ65" i="4"/>
  <c r="AL65" i="4" s="1"/>
  <c r="AM65" i="4" s="1"/>
  <c r="AJ64" i="4"/>
  <c r="AL64" i="4" s="1"/>
  <c r="AM64" i="4" s="1"/>
  <c r="AJ63" i="4"/>
  <c r="AL63" i="4" s="1"/>
  <c r="AM63" i="4" s="1"/>
  <c r="AJ62" i="4"/>
  <c r="AK62" i="4" s="1"/>
  <c r="AJ61" i="4"/>
  <c r="AL61" i="4" s="1"/>
  <c r="AM61" i="4" s="1"/>
  <c r="AJ60" i="4"/>
  <c r="AL60" i="4" s="1"/>
  <c r="AM60" i="4" s="1"/>
  <c r="AJ59" i="4"/>
  <c r="AK59" i="4" s="1"/>
  <c r="AJ58" i="4"/>
  <c r="AK58" i="4" s="1"/>
  <c r="AJ57" i="4"/>
  <c r="AL57" i="4" s="1"/>
  <c r="AM57" i="4" s="1"/>
  <c r="AJ56" i="4"/>
  <c r="AL56" i="4" s="1"/>
  <c r="AM56" i="4" s="1"/>
  <c r="AJ55" i="4"/>
  <c r="AL55" i="4" s="1"/>
  <c r="AM55" i="4" s="1"/>
  <c r="AJ54" i="4"/>
  <c r="AK54" i="4" s="1"/>
  <c r="AJ53" i="4"/>
  <c r="AL53" i="4" s="1"/>
  <c r="AM53" i="4" s="1"/>
  <c r="AJ52" i="4"/>
  <c r="AL52" i="4" s="1"/>
  <c r="AM52" i="4" s="1"/>
  <c r="AJ51" i="4"/>
  <c r="AK51" i="4" s="1"/>
  <c r="AJ50" i="4"/>
  <c r="AK50" i="4" s="1"/>
  <c r="AJ49" i="4"/>
  <c r="AL49" i="4" s="1"/>
  <c r="AM49" i="4" s="1"/>
  <c r="AJ48" i="4"/>
  <c r="AK48" i="4" s="1"/>
  <c r="AJ47" i="4"/>
  <c r="AL47" i="4" s="1"/>
  <c r="AM47" i="4" s="1"/>
  <c r="AJ46" i="4"/>
  <c r="AK46" i="4" s="1"/>
  <c r="AJ45" i="4"/>
  <c r="AL45" i="4" s="1"/>
  <c r="AM45" i="4" s="1"/>
  <c r="AJ44" i="4"/>
  <c r="AK44" i="4" s="1"/>
  <c r="AJ43" i="4"/>
  <c r="AK43" i="4" s="1"/>
  <c r="AJ42" i="4"/>
  <c r="AK42" i="4" s="1"/>
  <c r="AJ41" i="4"/>
  <c r="AL41" i="4" s="1"/>
  <c r="AM41" i="4" s="1"/>
  <c r="AJ40" i="4"/>
  <c r="AK40" i="4" s="1"/>
  <c r="AJ39" i="4"/>
  <c r="AL39" i="4" s="1"/>
  <c r="AM39" i="4" s="1"/>
  <c r="AJ38" i="4"/>
  <c r="AK38" i="4" s="1"/>
  <c r="AJ37" i="4"/>
  <c r="AL37" i="4" s="1"/>
  <c r="AM37" i="4" s="1"/>
  <c r="AJ36" i="4"/>
  <c r="AK36" i="4" s="1"/>
  <c r="AJ35" i="4"/>
  <c r="AK35" i="4" s="1"/>
  <c r="AJ34" i="4"/>
  <c r="AK34" i="4" s="1"/>
  <c r="AJ33" i="4"/>
  <c r="AL33" i="4" s="1"/>
  <c r="AM33" i="4" s="1"/>
  <c r="AJ32" i="4"/>
  <c r="AK32" i="4" s="1"/>
  <c r="AJ31" i="4"/>
  <c r="AL31" i="4" s="1"/>
  <c r="AM31" i="4" s="1"/>
  <c r="AJ30" i="4"/>
  <c r="AK30" i="4" s="1"/>
  <c r="AJ29" i="4"/>
  <c r="AL29" i="4" s="1"/>
  <c r="AM29" i="4" s="1"/>
  <c r="AJ28" i="4"/>
  <c r="AK28" i="4" s="1"/>
  <c r="AJ27" i="4"/>
  <c r="AK27" i="4" s="1"/>
  <c r="AJ26" i="4"/>
  <c r="AK26" i="4" s="1"/>
  <c r="AJ25" i="4"/>
  <c r="AL25" i="4" s="1"/>
  <c r="AM25" i="4" s="1"/>
  <c r="AJ24" i="4"/>
  <c r="AK24" i="4" s="1"/>
  <c r="AJ23" i="4"/>
  <c r="AL23" i="4" s="1"/>
  <c r="AM23" i="4" s="1"/>
  <c r="AJ22" i="4"/>
  <c r="AK22" i="4" s="1"/>
  <c r="AJ21" i="4"/>
  <c r="AL21" i="4" s="1"/>
  <c r="AM21" i="4" s="1"/>
  <c r="AJ20" i="4"/>
  <c r="AK20" i="4" s="1"/>
  <c r="AJ19" i="4"/>
  <c r="AL19" i="4" s="1"/>
  <c r="AM19" i="4" s="1"/>
  <c r="AJ18" i="4"/>
  <c r="AK18" i="4" s="1"/>
  <c r="AJ17" i="4"/>
  <c r="AL17" i="4" s="1"/>
  <c r="AM17" i="4" s="1"/>
  <c r="AJ16" i="4"/>
  <c r="AK16" i="4" s="1"/>
  <c r="AJ15" i="4"/>
  <c r="AL15" i="4" s="1"/>
  <c r="AM15" i="4" s="1"/>
  <c r="AJ14" i="4"/>
  <c r="AK14" i="4" s="1"/>
  <c r="AJ13" i="4"/>
  <c r="AL13" i="4" s="1"/>
  <c r="AM13" i="4" s="1"/>
  <c r="AJ12" i="4"/>
  <c r="AK12" i="4" s="1"/>
  <c r="AJ11" i="4"/>
  <c r="AK11" i="4" s="1"/>
  <c r="AJ10" i="4"/>
  <c r="AK10" i="4" s="1"/>
  <c r="AJ9" i="4"/>
  <c r="AL9" i="4" s="1"/>
  <c r="AM9" i="4" s="1"/>
  <c r="AJ8" i="4"/>
  <c r="AK8" i="4" s="1"/>
  <c r="AJ7" i="4"/>
  <c r="AL7" i="4" s="1"/>
  <c r="AM7" i="4" s="1"/>
  <c r="AJ6" i="4"/>
  <c r="AK6" i="4" s="1"/>
  <c r="AJ5" i="4"/>
  <c r="AL5" i="4" s="1"/>
  <c r="AM5" i="4" s="1"/>
  <c r="AJ84" i="3"/>
  <c r="AL84" i="3" s="1"/>
  <c r="AM84" i="3" s="1"/>
  <c r="AJ83" i="3"/>
  <c r="AK83" i="3" s="1"/>
  <c r="AJ82" i="3"/>
  <c r="AL82" i="3" s="1"/>
  <c r="AM82" i="3" s="1"/>
  <c r="AJ81" i="3"/>
  <c r="AJ80" i="3"/>
  <c r="AK80" i="3" s="1"/>
  <c r="AJ79" i="3"/>
  <c r="AK79" i="3" s="1"/>
  <c r="AJ78" i="3"/>
  <c r="AL78" i="3" s="1"/>
  <c r="AM78" i="3" s="1"/>
  <c r="AJ77" i="3"/>
  <c r="AJ76" i="3"/>
  <c r="AL76" i="3" s="1"/>
  <c r="AM76" i="3" s="1"/>
  <c r="AJ75" i="3"/>
  <c r="AK75" i="3" s="1"/>
  <c r="AJ74" i="3"/>
  <c r="AL74" i="3" s="1"/>
  <c r="AM74" i="3" s="1"/>
  <c r="AJ73" i="3"/>
  <c r="AJ72" i="3"/>
  <c r="AL72" i="3" s="1"/>
  <c r="AM72" i="3" s="1"/>
  <c r="AJ71" i="3"/>
  <c r="AK71" i="3" s="1"/>
  <c r="AJ70" i="3"/>
  <c r="AJ69" i="3"/>
  <c r="AL69" i="3" s="1"/>
  <c r="AM69" i="3" s="1"/>
  <c r="AJ68" i="3"/>
  <c r="AL68" i="3" s="1"/>
  <c r="AM68" i="3" s="1"/>
  <c r="AJ67" i="3"/>
  <c r="AK67" i="3" s="1"/>
  <c r="AJ66" i="3"/>
  <c r="AJ65" i="3"/>
  <c r="AL65" i="3" s="1"/>
  <c r="AM65" i="3" s="1"/>
  <c r="AJ64" i="3"/>
  <c r="AL64" i="3" s="1"/>
  <c r="AM64" i="3" s="1"/>
  <c r="AJ63" i="3"/>
  <c r="AK63" i="3" s="1"/>
  <c r="AJ62" i="3"/>
  <c r="AJ61" i="3"/>
  <c r="AL61" i="3" s="1"/>
  <c r="AM61" i="3" s="1"/>
  <c r="AJ60" i="3"/>
  <c r="AK60" i="3" s="1"/>
  <c r="AJ59" i="3"/>
  <c r="AK59" i="3" s="1"/>
  <c r="AJ58" i="3"/>
  <c r="AJ57" i="3"/>
  <c r="AL57" i="3" s="1"/>
  <c r="AM57" i="3" s="1"/>
  <c r="AJ56" i="3"/>
  <c r="AL56" i="3" s="1"/>
  <c r="AM56" i="3" s="1"/>
  <c r="AJ55" i="3"/>
  <c r="AK55" i="3" s="1"/>
  <c r="AJ54" i="3"/>
  <c r="AJ53" i="3"/>
  <c r="AL53" i="3" s="1"/>
  <c r="AM53" i="3" s="1"/>
  <c r="AJ52" i="3"/>
  <c r="AK52" i="3" s="1"/>
  <c r="AJ51" i="3"/>
  <c r="AK51" i="3" s="1"/>
  <c r="AJ50" i="3"/>
  <c r="AJ49" i="3"/>
  <c r="AL49" i="3" s="1"/>
  <c r="AM49" i="3" s="1"/>
  <c r="AJ48" i="3"/>
  <c r="AL48" i="3" s="1"/>
  <c r="AM48" i="3" s="1"/>
  <c r="AJ47" i="3"/>
  <c r="AK47" i="3" s="1"/>
  <c r="AJ46" i="3"/>
  <c r="AJ45" i="3"/>
  <c r="AL45" i="3" s="1"/>
  <c r="AM45" i="3" s="1"/>
  <c r="AJ44" i="3"/>
  <c r="AK44" i="3" s="1"/>
  <c r="AJ43" i="3"/>
  <c r="AK43" i="3" s="1"/>
  <c r="AJ42" i="3"/>
  <c r="AJ41" i="3"/>
  <c r="AL41" i="3" s="1"/>
  <c r="AM41" i="3" s="1"/>
  <c r="AJ40" i="3"/>
  <c r="AL40" i="3" s="1"/>
  <c r="AM40" i="3" s="1"/>
  <c r="AJ39" i="3"/>
  <c r="AK39" i="3" s="1"/>
  <c r="AJ38" i="3"/>
  <c r="AJ37" i="3"/>
  <c r="AL37" i="3" s="1"/>
  <c r="AM37" i="3" s="1"/>
  <c r="AJ36" i="3"/>
  <c r="AL36" i="3" s="1"/>
  <c r="AM36" i="3" s="1"/>
  <c r="AJ35" i="3"/>
  <c r="AK35" i="3" s="1"/>
  <c r="AJ34" i="3"/>
  <c r="AJ33" i="3"/>
  <c r="AL33" i="3" s="1"/>
  <c r="AM33" i="3" s="1"/>
  <c r="AJ32" i="3"/>
  <c r="AL32" i="3" s="1"/>
  <c r="AM32" i="3" s="1"/>
  <c r="AJ31" i="3"/>
  <c r="AK31" i="3" s="1"/>
  <c r="AJ30" i="3"/>
  <c r="AJ29" i="3"/>
  <c r="AL29" i="3" s="1"/>
  <c r="AM29" i="3" s="1"/>
  <c r="AJ28" i="3"/>
  <c r="AK28" i="3" s="1"/>
  <c r="AJ27" i="3"/>
  <c r="AK27" i="3" s="1"/>
  <c r="AJ26" i="3"/>
  <c r="AJ25" i="3"/>
  <c r="AL25" i="3" s="1"/>
  <c r="AM25" i="3" s="1"/>
  <c r="AJ24" i="3"/>
  <c r="AL24" i="3" s="1"/>
  <c r="AM24" i="3" s="1"/>
  <c r="AJ23" i="3"/>
  <c r="AK23" i="3" s="1"/>
  <c r="AJ22" i="3"/>
  <c r="AJ21" i="3"/>
  <c r="AL21" i="3" s="1"/>
  <c r="AM21" i="3" s="1"/>
  <c r="AJ20" i="3"/>
  <c r="AL20" i="3" s="1"/>
  <c r="AM20" i="3" s="1"/>
  <c r="AJ19" i="3"/>
  <c r="AK19" i="3" s="1"/>
  <c r="AJ18" i="3"/>
  <c r="AJ17" i="3"/>
  <c r="AL17" i="3" s="1"/>
  <c r="AM17" i="3" s="1"/>
  <c r="AJ16" i="3"/>
  <c r="AL16" i="3" s="1"/>
  <c r="AM16" i="3" s="1"/>
  <c r="AJ15" i="3"/>
  <c r="AK15" i="3" s="1"/>
  <c r="AJ14" i="3"/>
  <c r="AJ13" i="3"/>
  <c r="AL13" i="3" s="1"/>
  <c r="AM13" i="3" s="1"/>
  <c r="AJ12" i="3"/>
  <c r="AK12" i="3" s="1"/>
  <c r="AJ11" i="3"/>
  <c r="AK11" i="3" s="1"/>
  <c r="AJ10" i="3"/>
  <c r="AJ9" i="3"/>
  <c r="AL9" i="3" s="1"/>
  <c r="AM9" i="3" s="1"/>
  <c r="AJ8" i="3"/>
  <c r="AL8" i="3" s="1"/>
  <c r="AM8" i="3" s="1"/>
  <c r="AJ7" i="3"/>
  <c r="AK7" i="3" s="1"/>
  <c r="AJ6" i="3"/>
  <c r="AJ5" i="3"/>
  <c r="AL5" i="3" s="1"/>
  <c r="AM5" i="3" s="1"/>
  <c r="AJ84" i="2"/>
  <c r="AL84" i="2" s="1"/>
  <c r="AM84" i="2" s="1"/>
  <c r="AJ83" i="2"/>
  <c r="AK83" i="2" s="1"/>
  <c r="AJ82" i="2"/>
  <c r="AK82" i="2" s="1"/>
  <c r="AJ81" i="2"/>
  <c r="AL81" i="2" s="1"/>
  <c r="AM81" i="2" s="1"/>
  <c r="AJ80" i="2"/>
  <c r="AJ79" i="2"/>
  <c r="AL79" i="2" s="1"/>
  <c r="AM79" i="2" s="1"/>
  <c r="AJ78" i="2"/>
  <c r="AK78" i="2" s="1"/>
  <c r="AJ77" i="2"/>
  <c r="AL77" i="2" s="1"/>
  <c r="AM77" i="2" s="1"/>
  <c r="AJ76" i="2"/>
  <c r="AL76" i="2" s="1"/>
  <c r="AM76" i="2" s="1"/>
  <c r="AJ75" i="2"/>
  <c r="AJ74" i="2"/>
  <c r="AK74" i="2" s="1"/>
  <c r="AJ73" i="2"/>
  <c r="AL73" i="2" s="1"/>
  <c r="AM73" i="2" s="1"/>
  <c r="AJ72" i="2"/>
  <c r="AL72" i="2" s="1"/>
  <c r="AM72" i="2" s="1"/>
  <c r="AJ71" i="2"/>
  <c r="AK71" i="2" s="1"/>
  <c r="AJ70" i="2"/>
  <c r="AJ69" i="2"/>
  <c r="AL69" i="2" s="1"/>
  <c r="AM69" i="2" s="1"/>
  <c r="AJ68" i="2"/>
  <c r="AL68" i="2" s="1"/>
  <c r="AM68" i="2" s="1"/>
  <c r="AJ67" i="2"/>
  <c r="AK67" i="2" s="1"/>
  <c r="AJ66" i="2"/>
  <c r="AK66" i="2" s="1"/>
  <c r="AJ65" i="2"/>
  <c r="AL65" i="2" s="1"/>
  <c r="AM65" i="2" s="1"/>
  <c r="AJ64" i="2"/>
  <c r="AJ63" i="2"/>
  <c r="AL63" i="2" s="1"/>
  <c r="AM63" i="2" s="1"/>
  <c r="AJ62" i="2"/>
  <c r="AK62" i="2" s="1"/>
  <c r="AJ61" i="2"/>
  <c r="AL61" i="2" s="1"/>
  <c r="AM61" i="2" s="1"/>
  <c r="AJ60" i="2"/>
  <c r="AL60" i="2" s="1"/>
  <c r="AM60" i="2" s="1"/>
  <c r="AJ59" i="2"/>
  <c r="AJ58" i="2"/>
  <c r="AK58" i="2" s="1"/>
  <c r="AJ57" i="2"/>
  <c r="AL57" i="2" s="1"/>
  <c r="AM57" i="2" s="1"/>
  <c r="AJ56" i="2"/>
  <c r="AL56" i="2" s="1"/>
  <c r="AM56" i="2" s="1"/>
  <c r="AJ55" i="2"/>
  <c r="AL55" i="2" s="1"/>
  <c r="AM55" i="2" s="1"/>
  <c r="AJ54" i="2"/>
  <c r="AJ53" i="2"/>
  <c r="AL53" i="2" s="1"/>
  <c r="AM53" i="2" s="1"/>
  <c r="AJ52" i="2"/>
  <c r="AL52" i="2" s="1"/>
  <c r="AM52" i="2" s="1"/>
  <c r="AJ51" i="2"/>
  <c r="AK51" i="2" s="1"/>
  <c r="AJ50" i="2"/>
  <c r="AK50" i="2" s="1"/>
  <c r="AJ49" i="2"/>
  <c r="AJ48" i="2"/>
  <c r="AJ47" i="2"/>
  <c r="AL47" i="2" s="1"/>
  <c r="AM47" i="2" s="1"/>
  <c r="AJ46" i="2"/>
  <c r="AK46" i="2" s="1"/>
  <c r="AJ45" i="2"/>
  <c r="AJ44" i="2"/>
  <c r="AL44" i="2" s="1"/>
  <c r="AM44" i="2" s="1"/>
  <c r="AJ43" i="2"/>
  <c r="AJ42" i="2"/>
  <c r="AK42" i="2" s="1"/>
  <c r="AJ41" i="2"/>
  <c r="AJ40" i="2"/>
  <c r="AL40" i="2" s="1"/>
  <c r="AM40" i="2" s="1"/>
  <c r="AJ39" i="2"/>
  <c r="AL39" i="2" s="1"/>
  <c r="AM39" i="2" s="1"/>
  <c r="AJ38" i="2"/>
  <c r="AJ37" i="2"/>
  <c r="AJ36" i="2"/>
  <c r="AL36" i="2" s="1"/>
  <c r="AM36" i="2" s="1"/>
  <c r="AJ35" i="2"/>
  <c r="AK35" i="2" s="1"/>
  <c r="AJ34" i="2"/>
  <c r="AK34" i="2" s="1"/>
  <c r="AJ33" i="2"/>
  <c r="AJ32" i="2"/>
  <c r="AJ31" i="2"/>
  <c r="AL31" i="2" s="1"/>
  <c r="AM31" i="2" s="1"/>
  <c r="AJ30" i="2"/>
  <c r="AK30" i="2" s="1"/>
  <c r="AJ29" i="2"/>
  <c r="AJ28" i="2"/>
  <c r="AL28" i="2" s="1"/>
  <c r="AM28" i="2" s="1"/>
  <c r="AJ27" i="2"/>
  <c r="AJ26" i="2"/>
  <c r="AK26" i="2" s="1"/>
  <c r="AJ25" i="2"/>
  <c r="AJ24" i="2"/>
  <c r="AL24" i="2" s="1"/>
  <c r="AM24" i="2" s="1"/>
  <c r="AJ23" i="2"/>
  <c r="AL23" i="2" s="1"/>
  <c r="AM23" i="2" s="1"/>
  <c r="AJ22" i="2"/>
  <c r="AJ21" i="2"/>
  <c r="AJ20" i="2"/>
  <c r="AL20" i="2" s="1"/>
  <c r="AM20" i="2" s="1"/>
  <c r="AJ19" i="2"/>
  <c r="AK19" i="2" s="1"/>
  <c r="AJ18" i="2"/>
  <c r="AK18" i="2" s="1"/>
  <c r="AJ17" i="2"/>
  <c r="AJ16" i="2"/>
  <c r="AJ15" i="2"/>
  <c r="AL15" i="2" s="1"/>
  <c r="AM15" i="2" s="1"/>
  <c r="AJ14" i="2"/>
  <c r="AK14" i="2" s="1"/>
  <c r="AJ13" i="2"/>
  <c r="AJ12" i="2"/>
  <c r="AL12" i="2" s="1"/>
  <c r="AM12" i="2" s="1"/>
  <c r="AJ11" i="2"/>
  <c r="AJ10" i="2"/>
  <c r="AK10" i="2" s="1"/>
  <c r="AJ9" i="2"/>
  <c r="AJ8" i="2"/>
  <c r="AL8" i="2" s="1"/>
  <c r="AM8" i="2" s="1"/>
  <c r="AJ7" i="2"/>
  <c r="AK7" i="2" s="1"/>
  <c r="AJ6" i="2"/>
  <c r="AK6" i="2" s="1"/>
  <c r="AJ5" i="2"/>
  <c r="AJ84" i="1"/>
  <c r="AL84" i="1" s="1"/>
  <c r="AM84" i="1" s="1"/>
  <c r="AJ83" i="1"/>
  <c r="AL83" i="1" s="1"/>
  <c r="AM83" i="1" s="1"/>
  <c r="AJ82" i="1"/>
  <c r="AK82" i="1" s="1"/>
  <c r="AJ81" i="1"/>
  <c r="AL81" i="1" s="1"/>
  <c r="AM81" i="1" s="1"/>
  <c r="AJ80" i="1"/>
  <c r="AL80" i="1" s="1"/>
  <c r="AM80" i="1" s="1"/>
  <c r="AJ79" i="1"/>
  <c r="AK79" i="1" s="1"/>
  <c r="AJ78" i="1"/>
  <c r="AK78" i="1" s="1"/>
  <c r="AJ77" i="1"/>
  <c r="AL77" i="1" s="1"/>
  <c r="AM77" i="1" s="1"/>
  <c r="AJ76" i="1"/>
  <c r="AL76" i="1" s="1"/>
  <c r="AM76" i="1" s="1"/>
  <c r="AJ75" i="1"/>
  <c r="AK75" i="1" s="1"/>
  <c r="AJ74" i="1"/>
  <c r="AK74" i="1" s="1"/>
  <c r="AJ73" i="1"/>
  <c r="AL73" i="1" s="1"/>
  <c r="AM73" i="1" s="1"/>
  <c r="AJ72" i="1"/>
  <c r="AL72" i="1" s="1"/>
  <c r="AM72" i="1" s="1"/>
  <c r="AJ71" i="1"/>
  <c r="AL71" i="1" s="1"/>
  <c r="AM71" i="1" s="1"/>
  <c r="AJ70" i="1"/>
  <c r="AK70" i="1" s="1"/>
  <c r="AJ69" i="1"/>
  <c r="AL69" i="1" s="1"/>
  <c r="AM69" i="1" s="1"/>
  <c r="AJ68" i="1"/>
  <c r="AL68" i="1" s="1"/>
  <c r="AM68" i="1" s="1"/>
  <c r="AJ67" i="1"/>
  <c r="AL67" i="1" s="1"/>
  <c r="AM67" i="1" s="1"/>
  <c r="AJ66" i="1"/>
  <c r="AK66" i="1" s="1"/>
  <c r="AJ65" i="1"/>
  <c r="AL65" i="1" s="1"/>
  <c r="AM65" i="1" s="1"/>
  <c r="AJ64" i="1"/>
  <c r="AL64" i="1" s="1"/>
  <c r="AM64" i="1" s="1"/>
  <c r="AJ63" i="1"/>
  <c r="AL63" i="1" s="1"/>
  <c r="AM63" i="1" s="1"/>
  <c r="AJ62" i="1"/>
  <c r="AK62" i="1" s="1"/>
  <c r="AJ61" i="1"/>
  <c r="AL61" i="1" s="1"/>
  <c r="AM61" i="1" s="1"/>
  <c r="AJ60" i="1"/>
  <c r="AL60" i="1" s="1"/>
  <c r="AM60" i="1" s="1"/>
  <c r="AJ59" i="1"/>
  <c r="AK59" i="1" s="1"/>
  <c r="AJ58" i="1"/>
  <c r="AK58" i="1" s="1"/>
  <c r="AJ57" i="1"/>
  <c r="AL57" i="1" s="1"/>
  <c r="AM57" i="1" s="1"/>
  <c r="AJ56" i="1"/>
  <c r="AL56" i="1" s="1"/>
  <c r="AM56" i="1" s="1"/>
  <c r="AJ55" i="1"/>
  <c r="AL55" i="1" s="1"/>
  <c r="AM55" i="1" s="1"/>
  <c r="AJ54" i="1"/>
  <c r="AK54" i="1" s="1"/>
  <c r="AJ53" i="1"/>
  <c r="AL53" i="1" s="1"/>
  <c r="AM53" i="1" s="1"/>
  <c r="AJ52" i="1"/>
  <c r="AL52" i="1" s="1"/>
  <c r="AM52" i="1" s="1"/>
  <c r="AJ51" i="1"/>
  <c r="AL51" i="1" s="1"/>
  <c r="AM51" i="1" s="1"/>
  <c r="AJ50" i="1"/>
  <c r="AL50" i="1" s="1"/>
  <c r="AM50" i="1" s="1"/>
  <c r="AJ49" i="1"/>
  <c r="AL49" i="1" s="1"/>
  <c r="AM49" i="1" s="1"/>
  <c r="AJ48" i="1"/>
  <c r="AL48" i="1" s="1"/>
  <c r="AM48" i="1" s="1"/>
  <c r="AJ47" i="1"/>
  <c r="AL47" i="1" s="1"/>
  <c r="AM47" i="1" s="1"/>
  <c r="AJ46" i="1"/>
  <c r="AL46" i="1" s="1"/>
  <c r="AM46" i="1" s="1"/>
  <c r="AJ45" i="1"/>
  <c r="AL45" i="1" s="1"/>
  <c r="AM45" i="1" s="1"/>
  <c r="AJ44" i="1"/>
  <c r="AL44" i="1" s="1"/>
  <c r="AM44" i="1" s="1"/>
  <c r="AJ43" i="1"/>
  <c r="AL43" i="1" s="1"/>
  <c r="AM43" i="1" s="1"/>
  <c r="AJ42" i="1"/>
  <c r="AL42" i="1" s="1"/>
  <c r="AM42" i="1" s="1"/>
  <c r="AJ41" i="1"/>
  <c r="AJ40" i="1"/>
  <c r="AL40" i="1" s="1"/>
  <c r="AM40" i="1" s="1"/>
  <c r="AJ39" i="1"/>
  <c r="AL39" i="1" s="1"/>
  <c r="AM39" i="1" s="1"/>
  <c r="AJ38" i="1"/>
  <c r="AL38" i="1" s="1"/>
  <c r="AM38" i="1" s="1"/>
  <c r="AJ37" i="1"/>
  <c r="AJ36" i="1"/>
  <c r="AK36" i="1" s="1"/>
  <c r="AJ35" i="1"/>
  <c r="AL35" i="1" s="1"/>
  <c r="AM35" i="1" s="1"/>
  <c r="AJ34" i="1"/>
  <c r="AL34" i="1" s="1"/>
  <c r="AM34" i="1" s="1"/>
  <c r="AJ33" i="1"/>
  <c r="AJ32" i="1"/>
  <c r="AK32" i="1" s="1"/>
  <c r="AJ31" i="1"/>
  <c r="AL31" i="1" s="1"/>
  <c r="AM31" i="1" s="1"/>
  <c r="AJ30" i="1"/>
  <c r="AL30" i="1" s="1"/>
  <c r="AM30" i="1" s="1"/>
  <c r="AJ29" i="1"/>
  <c r="AJ28" i="1"/>
  <c r="AK28" i="1" s="1"/>
  <c r="AJ27" i="1"/>
  <c r="AK27" i="1" s="1"/>
  <c r="AJ26" i="1"/>
  <c r="AL26" i="1" s="1"/>
  <c r="AM26" i="1" s="1"/>
  <c r="AJ25" i="1"/>
  <c r="AJ24" i="1"/>
  <c r="AL24" i="1" s="1"/>
  <c r="AM24" i="1" s="1"/>
  <c r="AJ23" i="1"/>
  <c r="AK23" i="1" s="1"/>
  <c r="AJ22" i="1"/>
  <c r="AL22" i="1" s="1"/>
  <c r="AM22" i="1" s="1"/>
  <c r="AJ21" i="1"/>
  <c r="AJ20" i="1"/>
  <c r="AL20" i="1" s="1"/>
  <c r="AM20" i="1" s="1"/>
  <c r="AJ19" i="1"/>
  <c r="AK19" i="1" s="1"/>
  <c r="AJ18" i="1"/>
  <c r="AL18" i="1" s="1"/>
  <c r="AM18" i="1" s="1"/>
  <c r="AJ17" i="1"/>
  <c r="AJ16" i="1"/>
  <c r="AL16" i="1" s="1"/>
  <c r="AM16" i="1" s="1"/>
  <c r="AJ15" i="1"/>
  <c r="AL15" i="1" s="1"/>
  <c r="AM15" i="1" s="1"/>
  <c r="AJ14" i="1"/>
  <c r="AL14" i="1" s="1"/>
  <c r="AM14" i="1" s="1"/>
  <c r="AJ13" i="1"/>
  <c r="AJ12" i="1"/>
  <c r="AL12" i="1" s="1"/>
  <c r="AM12" i="1" s="1"/>
  <c r="AJ11" i="1"/>
  <c r="AL11" i="1" s="1"/>
  <c r="AM11" i="1" s="1"/>
  <c r="AJ10" i="1"/>
  <c r="AL10" i="1" s="1"/>
  <c r="AM10" i="1" s="1"/>
  <c r="AJ9" i="1"/>
  <c r="AJ8" i="1"/>
  <c r="AL8" i="1" s="1"/>
  <c r="AM8" i="1" s="1"/>
  <c r="AJ7" i="1"/>
  <c r="AL7" i="1" s="1"/>
  <c r="AM7" i="1" s="1"/>
  <c r="AJ6" i="1"/>
  <c r="AL6" i="1" s="1"/>
  <c r="AM6" i="1" s="1"/>
  <c r="AJ5" i="1"/>
  <c r="AL79" i="4" l="1"/>
  <c r="AM79" i="4" s="1"/>
  <c r="AK6" i="6"/>
  <c r="AL13" i="6"/>
  <c r="AM13" i="6" s="1"/>
  <c r="AN37" i="6"/>
  <c r="AL62" i="6"/>
  <c r="AM62" i="6" s="1"/>
  <c r="AN62" i="6" s="1"/>
  <c r="AL65" i="6"/>
  <c r="AM65" i="6" s="1"/>
  <c r="AL37" i="6"/>
  <c r="AM37" i="6" s="1"/>
  <c r="AL53" i="6"/>
  <c r="AM53" i="6" s="1"/>
  <c r="AN53" i="6" s="1"/>
  <c r="AL82" i="6"/>
  <c r="AM82" i="6" s="1"/>
  <c r="AL48" i="5"/>
  <c r="AM48" i="5" s="1"/>
  <c r="AL51" i="5"/>
  <c r="AM51" i="5" s="1"/>
  <c r="AL84" i="5"/>
  <c r="AM84" i="5" s="1"/>
  <c r="AN84" i="5" s="1"/>
  <c r="AL27" i="4"/>
  <c r="AM27" i="4" s="1"/>
  <c r="AK15" i="1"/>
  <c r="AL28" i="1"/>
  <c r="AM28" i="1" s="1"/>
  <c r="AL75" i="1"/>
  <c r="AM75" i="1" s="1"/>
  <c r="AN75" i="1" s="1"/>
  <c r="AK40" i="1"/>
  <c r="AN40" i="1" s="1"/>
  <c r="AL23" i="1"/>
  <c r="AM23" i="1" s="1"/>
  <c r="AK44" i="1"/>
  <c r="AL59" i="1"/>
  <c r="AM59" i="1" s="1"/>
  <c r="AN59" i="1" s="1"/>
  <c r="AL66" i="1"/>
  <c r="AM66" i="1" s="1"/>
  <c r="AN66" i="1" s="1"/>
  <c r="AL32" i="1"/>
  <c r="AM32" i="1" s="1"/>
  <c r="AN32" i="1" s="1"/>
  <c r="AK35" i="1"/>
  <c r="AL16" i="5"/>
  <c r="AM16" i="5" s="1"/>
  <c r="AL19" i="5"/>
  <c r="AM19" i="5" s="1"/>
  <c r="AN19" i="5" s="1"/>
  <c r="AL32" i="5"/>
  <c r="AM32" i="5" s="1"/>
  <c r="AL35" i="5"/>
  <c r="AM35" i="5" s="1"/>
  <c r="AN35" i="5" s="1"/>
  <c r="AL64" i="5"/>
  <c r="AM64" i="5" s="1"/>
  <c r="AN64" i="5" s="1"/>
  <c r="AL67" i="5"/>
  <c r="AM67" i="5" s="1"/>
  <c r="AN67" i="5" s="1"/>
  <c r="AK12" i="5"/>
  <c r="AK28" i="5"/>
  <c r="AN28" i="5" s="1"/>
  <c r="AK44" i="5"/>
  <c r="AN44" i="5" s="1"/>
  <c r="AK60" i="5"/>
  <c r="AN60" i="5" s="1"/>
  <c r="AK80" i="5"/>
  <c r="AN80" i="5" s="1"/>
  <c r="AL83" i="5"/>
  <c r="AM83" i="5" s="1"/>
  <c r="AN83" i="5" s="1"/>
  <c r="AL8" i="5"/>
  <c r="AM8" i="5" s="1"/>
  <c r="AN8" i="5" s="1"/>
  <c r="AL11" i="5"/>
  <c r="AM11" i="5" s="1"/>
  <c r="AN11" i="5" s="1"/>
  <c r="AK20" i="5"/>
  <c r="AN20" i="5" s="1"/>
  <c r="AL24" i="5"/>
  <c r="AM24" i="5" s="1"/>
  <c r="AN24" i="5" s="1"/>
  <c r="AL27" i="5"/>
  <c r="AM27" i="5" s="1"/>
  <c r="AN27" i="5" s="1"/>
  <c r="AK36" i="5"/>
  <c r="AN36" i="5" s="1"/>
  <c r="AL40" i="5"/>
  <c r="AM40" i="5" s="1"/>
  <c r="AN40" i="5" s="1"/>
  <c r="AL43" i="5"/>
  <c r="AM43" i="5" s="1"/>
  <c r="AN43" i="5" s="1"/>
  <c r="AK52" i="5"/>
  <c r="AN52" i="5" s="1"/>
  <c r="AL56" i="5"/>
  <c r="AM56" i="5" s="1"/>
  <c r="AN56" i="5" s="1"/>
  <c r="AL59" i="5"/>
  <c r="AM59" i="5" s="1"/>
  <c r="AN59" i="5" s="1"/>
  <c r="AK68" i="5"/>
  <c r="AN68" i="5" s="1"/>
  <c r="AL72" i="5"/>
  <c r="AM72" i="5" s="1"/>
  <c r="AN72" i="5" s="1"/>
  <c r="AL76" i="5"/>
  <c r="AM76" i="5" s="1"/>
  <c r="AN76" i="5" s="1"/>
  <c r="AL79" i="5"/>
  <c r="AM79" i="5" s="1"/>
  <c r="AN79" i="5" s="1"/>
  <c r="AL15" i="5"/>
  <c r="AM15" i="5" s="1"/>
  <c r="AN15" i="5" s="1"/>
  <c r="AL31" i="5"/>
  <c r="AM31" i="5" s="1"/>
  <c r="AN31" i="5" s="1"/>
  <c r="AL47" i="5"/>
  <c r="AM47" i="5" s="1"/>
  <c r="AN47" i="5" s="1"/>
  <c r="AL63" i="5"/>
  <c r="AM63" i="5" s="1"/>
  <c r="AL7" i="5"/>
  <c r="AM7" i="5" s="1"/>
  <c r="AN7" i="5" s="1"/>
  <c r="AL23" i="5"/>
  <c r="AM23" i="5" s="1"/>
  <c r="AN23" i="5" s="1"/>
  <c r="AL39" i="5"/>
  <c r="AM39" i="5" s="1"/>
  <c r="AL55" i="5"/>
  <c r="AM55" i="5" s="1"/>
  <c r="AL71" i="5"/>
  <c r="AM71" i="5" s="1"/>
  <c r="AN71" i="5" s="1"/>
  <c r="AL75" i="5"/>
  <c r="AM75" i="5" s="1"/>
  <c r="AN75" i="5" s="1"/>
  <c r="AK15" i="4"/>
  <c r="AL32" i="4"/>
  <c r="AM32" i="4" s="1"/>
  <c r="AN32" i="4" s="1"/>
  <c r="AK71" i="4"/>
  <c r="AN71" i="4" s="1"/>
  <c r="AN79" i="4"/>
  <c r="AK31" i="4"/>
  <c r="AL43" i="4"/>
  <c r="AM43" i="4" s="1"/>
  <c r="AL48" i="4"/>
  <c r="AM48" i="4" s="1"/>
  <c r="AN48" i="4" s="1"/>
  <c r="AK55" i="4"/>
  <c r="AN55" i="4" s="1"/>
  <c r="AL84" i="4"/>
  <c r="AM84" i="4" s="1"/>
  <c r="AK47" i="4"/>
  <c r="AN47" i="4" s="1"/>
  <c r="AL80" i="4"/>
  <c r="AM80" i="4" s="1"/>
  <c r="AN80" i="4" s="1"/>
  <c r="AK83" i="4"/>
  <c r="AN83" i="4" s="1"/>
  <c r="AN84" i="4"/>
  <c r="AL11" i="4"/>
  <c r="AM11" i="4" s="1"/>
  <c r="AN11" i="4" s="1"/>
  <c r="AL16" i="4"/>
  <c r="AM16" i="4" s="1"/>
  <c r="AN16" i="4" s="1"/>
  <c r="AL59" i="4"/>
  <c r="AM59" i="4" s="1"/>
  <c r="AN59" i="4" s="1"/>
  <c r="AL72" i="4"/>
  <c r="AM72" i="4" s="1"/>
  <c r="AN72" i="4" s="1"/>
  <c r="AK19" i="4"/>
  <c r="AL36" i="4"/>
  <c r="AM36" i="4" s="1"/>
  <c r="AN36" i="4" s="1"/>
  <c r="AK7" i="4"/>
  <c r="AN7" i="4" s="1"/>
  <c r="AL8" i="4"/>
  <c r="AM8" i="4" s="1"/>
  <c r="AN8" i="4" s="1"/>
  <c r="AK23" i="4"/>
  <c r="AN23" i="4" s="1"/>
  <c r="AL24" i="4"/>
  <c r="AM24" i="4" s="1"/>
  <c r="AN24" i="4" s="1"/>
  <c r="AL35" i="4"/>
  <c r="AM35" i="4" s="1"/>
  <c r="AN35" i="4" s="1"/>
  <c r="AK39" i="4"/>
  <c r="AN39" i="4" s="1"/>
  <c r="AL40" i="4"/>
  <c r="AM40" i="4" s="1"/>
  <c r="AL51" i="4"/>
  <c r="AM51" i="4" s="1"/>
  <c r="AN51" i="4" s="1"/>
  <c r="AK63" i="4"/>
  <c r="AN63" i="4" s="1"/>
  <c r="AL67" i="4"/>
  <c r="AM67" i="4" s="1"/>
  <c r="AK73" i="4"/>
  <c r="AN73" i="4" s="1"/>
  <c r="AK75" i="4"/>
  <c r="AN75" i="4" s="1"/>
  <c r="AK76" i="4"/>
  <c r="AN76" i="4" s="1"/>
  <c r="AL20" i="4"/>
  <c r="AM20" i="4" s="1"/>
  <c r="AN20" i="4" s="1"/>
  <c r="AN40" i="4"/>
  <c r="AK77" i="4"/>
  <c r="AN77" i="4" s="1"/>
  <c r="AL12" i="4"/>
  <c r="AM12" i="4" s="1"/>
  <c r="AN12" i="4" s="1"/>
  <c r="AL28" i="4"/>
  <c r="AM28" i="4" s="1"/>
  <c r="AN28" i="4" s="1"/>
  <c r="AL44" i="4"/>
  <c r="AM44" i="4" s="1"/>
  <c r="AN44" i="4" s="1"/>
  <c r="AL63" i="3"/>
  <c r="AM63" i="3" s="1"/>
  <c r="AN63" i="3" s="1"/>
  <c r="AL28" i="3"/>
  <c r="AM28" i="3" s="1"/>
  <c r="AN28" i="3" s="1"/>
  <c r="AL31" i="3"/>
  <c r="AM31" i="3" s="1"/>
  <c r="AN31" i="3" s="1"/>
  <c r="AL60" i="3"/>
  <c r="AM60" i="3" s="1"/>
  <c r="AN60" i="3" s="1"/>
  <c r="AL12" i="3"/>
  <c r="AM12" i="3" s="1"/>
  <c r="AN12" i="3" s="1"/>
  <c r="AL15" i="3"/>
  <c r="AM15" i="3" s="1"/>
  <c r="AN15" i="3" s="1"/>
  <c r="AL44" i="3"/>
  <c r="AM44" i="3" s="1"/>
  <c r="AN44" i="3" s="1"/>
  <c r="AL47" i="3"/>
  <c r="AM47" i="3" s="1"/>
  <c r="AN47" i="3" s="1"/>
  <c r="AK76" i="3"/>
  <c r="AN76" i="3" s="1"/>
  <c r="AK8" i="3"/>
  <c r="AN8" i="3" s="1"/>
  <c r="AK24" i="3"/>
  <c r="AN24" i="3" s="1"/>
  <c r="AK40" i="3"/>
  <c r="AN40" i="3" s="1"/>
  <c r="AK56" i="3"/>
  <c r="AK72" i="3"/>
  <c r="AN72" i="3" s="1"/>
  <c r="AL80" i="3"/>
  <c r="AM80" i="3" s="1"/>
  <c r="AN80" i="3" s="1"/>
  <c r="AL83" i="3"/>
  <c r="AM83" i="3" s="1"/>
  <c r="AN83" i="3" s="1"/>
  <c r="AL11" i="3"/>
  <c r="AM11" i="3" s="1"/>
  <c r="AK20" i="3"/>
  <c r="AN20" i="3" s="1"/>
  <c r="AL27" i="3"/>
  <c r="AM27" i="3" s="1"/>
  <c r="AN27" i="3" s="1"/>
  <c r="AK36" i="3"/>
  <c r="AN36" i="3" s="1"/>
  <c r="AL43" i="3"/>
  <c r="AM43" i="3" s="1"/>
  <c r="AN43" i="3" s="1"/>
  <c r="AL59" i="3"/>
  <c r="AM59" i="3" s="1"/>
  <c r="AN59" i="3" s="1"/>
  <c r="AK68" i="3"/>
  <c r="AN68" i="3" s="1"/>
  <c r="AK16" i="3"/>
  <c r="AL23" i="3"/>
  <c r="AM23" i="3" s="1"/>
  <c r="AK32" i="3"/>
  <c r="AN32" i="3" s="1"/>
  <c r="AL39" i="3"/>
  <c r="AM39" i="3" s="1"/>
  <c r="AN39" i="3" s="1"/>
  <c r="AK48" i="3"/>
  <c r="AN48" i="3" s="1"/>
  <c r="AL52" i="3"/>
  <c r="AM52" i="3" s="1"/>
  <c r="AL55" i="3"/>
  <c r="AM55" i="3" s="1"/>
  <c r="AN55" i="3" s="1"/>
  <c r="AK64" i="3"/>
  <c r="AN64" i="3" s="1"/>
  <c r="AL71" i="3"/>
  <c r="AM71" i="3" s="1"/>
  <c r="AN71" i="3" s="1"/>
  <c r="AL75" i="3"/>
  <c r="AM75" i="3" s="1"/>
  <c r="AN75" i="3" s="1"/>
  <c r="AK84" i="3"/>
  <c r="AN84" i="3" s="1"/>
  <c r="AL79" i="3"/>
  <c r="AM79" i="3" s="1"/>
  <c r="AN79" i="3" s="1"/>
  <c r="AL7" i="3"/>
  <c r="AM7" i="3" s="1"/>
  <c r="AL19" i="3"/>
  <c r="AM19" i="3" s="1"/>
  <c r="AN19" i="3" s="1"/>
  <c r="AL35" i="3"/>
  <c r="AM35" i="3" s="1"/>
  <c r="AN35" i="3" s="1"/>
  <c r="AL51" i="3"/>
  <c r="AM51" i="3" s="1"/>
  <c r="AN51" i="3" s="1"/>
  <c r="AL67" i="3"/>
  <c r="AM67" i="3" s="1"/>
  <c r="AN67" i="3" s="1"/>
  <c r="AL35" i="2"/>
  <c r="AM35" i="2" s="1"/>
  <c r="AL7" i="2"/>
  <c r="AM7" i="2" s="1"/>
  <c r="AN7" i="2" s="1"/>
  <c r="AL66" i="2"/>
  <c r="AM66" i="2" s="1"/>
  <c r="AN66" i="2" s="1"/>
  <c r="AK23" i="2"/>
  <c r="AN23" i="2" s="1"/>
  <c r="AK44" i="2"/>
  <c r="AL71" i="2"/>
  <c r="AM71" i="2" s="1"/>
  <c r="AN71" i="2" s="1"/>
  <c r="AL18" i="2"/>
  <c r="AM18" i="2" s="1"/>
  <c r="AN18" i="2" s="1"/>
  <c r="AK39" i="2"/>
  <c r="AN39" i="2" s="1"/>
  <c r="AL51" i="2"/>
  <c r="AM51" i="2" s="1"/>
  <c r="AK60" i="2"/>
  <c r="AN60" i="2" s="1"/>
  <c r="AL82" i="2"/>
  <c r="AM82" i="2" s="1"/>
  <c r="AN82" i="2" s="1"/>
  <c r="AK12" i="2"/>
  <c r="AL34" i="2"/>
  <c r="AM34" i="2" s="1"/>
  <c r="AN34" i="2" s="1"/>
  <c r="AK55" i="2"/>
  <c r="AN55" i="2" s="1"/>
  <c r="AL67" i="2"/>
  <c r="AM67" i="2" s="1"/>
  <c r="AN67" i="2" s="1"/>
  <c r="AK76" i="2"/>
  <c r="AN76" i="2" s="1"/>
  <c r="AL19" i="2"/>
  <c r="AM19" i="2" s="1"/>
  <c r="AN19" i="2" s="1"/>
  <c r="AK28" i="2"/>
  <c r="AN28" i="2" s="1"/>
  <c r="AL50" i="2"/>
  <c r="AM50" i="2" s="1"/>
  <c r="AN50" i="2" s="1"/>
  <c r="AL83" i="2"/>
  <c r="AM83" i="2" s="1"/>
  <c r="AN83" i="2" s="1"/>
  <c r="AL27" i="2"/>
  <c r="AM27" i="2" s="1"/>
  <c r="AK27" i="2"/>
  <c r="AL59" i="2"/>
  <c r="AM59" i="2" s="1"/>
  <c r="AK59" i="2"/>
  <c r="AL16" i="2"/>
  <c r="AM16" i="2" s="1"/>
  <c r="AK16" i="2"/>
  <c r="AK22" i="2"/>
  <c r="AL22" i="2"/>
  <c r="AM22" i="2" s="1"/>
  <c r="AL48" i="2"/>
  <c r="AM48" i="2" s="1"/>
  <c r="AK48" i="2"/>
  <c r="AK54" i="2"/>
  <c r="AL54" i="2"/>
  <c r="AM54" i="2" s="1"/>
  <c r="AL80" i="2"/>
  <c r="AM80" i="2" s="1"/>
  <c r="AK80" i="2"/>
  <c r="AL11" i="2"/>
  <c r="AM11" i="2" s="1"/>
  <c r="AK11" i="2"/>
  <c r="AL43" i="2"/>
  <c r="AM43" i="2" s="1"/>
  <c r="AK43" i="2"/>
  <c r="AL75" i="2"/>
  <c r="AM75" i="2" s="1"/>
  <c r="AK75" i="2"/>
  <c r="AL6" i="2"/>
  <c r="AM6" i="2" s="1"/>
  <c r="AL32" i="2"/>
  <c r="AM32" i="2" s="1"/>
  <c r="AK32" i="2"/>
  <c r="AN35" i="2"/>
  <c r="AK38" i="2"/>
  <c r="AL38" i="2"/>
  <c r="AM38" i="2" s="1"/>
  <c r="AL64" i="2"/>
  <c r="AM64" i="2" s="1"/>
  <c r="AK64" i="2"/>
  <c r="AK70" i="2"/>
  <c r="AL70" i="2"/>
  <c r="AM70" i="2" s="1"/>
  <c r="AL10" i="2"/>
  <c r="AM10" i="2" s="1"/>
  <c r="AN10" i="2" s="1"/>
  <c r="AK15" i="2"/>
  <c r="AN15" i="2" s="1"/>
  <c r="AK20" i="2"/>
  <c r="AN20" i="2" s="1"/>
  <c r="AL26" i="2"/>
  <c r="AM26" i="2" s="1"/>
  <c r="AN26" i="2" s="1"/>
  <c r="AK31" i="2"/>
  <c r="AN31" i="2" s="1"/>
  <c r="AK36" i="2"/>
  <c r="AN36" i="2" s="1"/>
  <c r="AL42" i="2"/>
  <c r="AM42" i="2" s="1"/>
  <c r="AN42" i="2" s="1"/>
  <c r="AK47" i="2"/>
  <c r="AN47" i="2" s="1"/>
  <c r="AK52" i="2"/>
  <c r="AN52" i="2" s="1"/>
  <c r="AL58" i="2"/>
  <c r="AM58" i="2" s="1"/>
  <c r="AN58" i="2" s="1"/>
  <c r="AK63" i="2"/>
  <c r="AN63" i="2" s="1"/>
  <c r="AK68" i="2"/>
  <c r="AN68" i="2" s="1"/>
  <c r="AL74" i="2"/>
  <c r="AM74" i="2" s="1"/>
  <c r="AN74" i="2" s="1"/>
  <c r="AK79" i="2"/>
  <c r="AN79" i="2" s="1"/>
  <c r="AK84" i="2"/>
  <c r="AN84" i="2" s="1"/>
  <c r="AK8" i="2"/>
  <c r="AL14" i="2"/>
  <c r="AM14" i="2" s="1"/>
  <c r="AN14" i="2" s="1"/>
  <c r="AK24" i="2"/>
  <c r="AN24" i="2" s="1"/>
  <c r="AL30" i="2"/>
  <c r="AM30" i="2" s="1"/>
  <c r="AK40" i="2"/>
  <c r="AN40" i="2" s="1"/>
  <c r="AL46" i="2"/>
  <c r="AM46" i="2" s="1"/>
  <c r="AN46" i="2" s="1"/>
  <c r="AK56" i="2"/>
  <c r="AN56" i="2" s="1"/>
  <c r="AL62" i="2"/>
  <c r="AM62" i="2" s="1"/>
  <c r="AN62" i="2" s="1"/>
  <c r="AK72" i="2"/>
  <c r="AN72" i="2" s="1"/>
  <c r="AL78" i="2"/>
  <c r="AM78" i="2" s="1"/>
  <c r="AN78" i="2" s="1"/>
  <c r="AK24" i="1"/>
  <c r="AN24" i="1" s="1"/>
  <c r="AK48" i="1"/>
  <c r="AN48" i="1" s="1"/>
  <c r="AK12" i="1"/>
  <c r="AN12" i="1" s="1"/>
  <c r="AL19" i="1"/>
  <c r="AM19" i="1" s="1"/>
  <c r="AN19" i="1" s="1"/>
  <c r="AN23" i="1"/>
  <c r="AL27" i="1"/>
  <c r="AM27" i="1" s="1"/>
  <c r="AN27" i="1" s="1"/>
  <c r="AK31" i="1"/>
  <c r="AN31" i="1" s="1"/>
  <c r="AL36" i="1"/>
  <c r="AM36" i="1" s="1"/>
  <c r="AN36" i="1" s="1"/>
  <c r="AK52" i="1"/>
  <c r="AN52" i="1" s="1"/>
  <c r="AK55" i="1"/>
  <c r="AN55" i="1" s="1"/>
  <c r="AL58" i="1"/>
  <c r="AM58" i="1" s="1"/>
  <c r="AN58" i="1" s="1"/>
  <c r="AK60" i="1"/>
  <c r="AN60" i="1" s="1"/>
  <c r="AK63" i="1"/>
  <c r="AN63" i="1" s="1"/>
  <c r="AK68" i="1"/>
  <c r="AK71" i="1"/>
  <c r="AN71" i="1" s="1"/>
  <c r="AL74" i="1"/>
  <c r="AM74" i="1" s="1"/>
  <c r="AN74" i="1" s="1"/>
  <c r="AL79" i="1"/>
  <c r="AM79" i="1" s="1"/>
  <c r="AN79" i="1" s="1"/>
  <c r="AL82" i="1"/>
  <c r="AM82" i="1" s="1"/>
  <c r="AN82" i="1" s="1"/>
  <c r="AK8" i="1"/>
  <c r="AN8" i="1" s="1"/>
  <c r="AK84" i="1"/>
  <c r="AN84" i="1" s="1"/>
  <c r="AK7" i="1"/>
  <c r="AN7" i="1" s="1"/>
  <c r="AK11" i="1"/>
  <c r="AN11" i="1" s="1"/>
  <c r="AK16" i="1"/>
  <c r="AN16" i="1" s="1"/>
  <c r="AK20" i="1"/>
  <c r="AN20" i="1" s="1"/>
  <c r="AK39" i="1"/>
  <c r="AN39" i="1" s="1"/>
  <c r="AK43" i="1"/>
  <c r="AN43" i="1" s="1"/>
  <c r="AK47" i="1"/>
  <c r="AN47" i="1" s="1"/>
  <c r="AK51" i="1"/>
  <c r="AN51" i="1" s="1"/>
  <c r="AK56" i="1"/>
  <c r="AN56" i="1" s="1"/>
  <c r="AL62" i="1"/>
  <c r="AM62" i="1" s="1"/>
  <c r="AN62" i="1" s="1"/>
  <c r="AK67" i="1"/>
  <c r="AN67" i="1" s="1"/>
  <c r="AK72" i="1"/>
  <c r="AL78" i="1"/>
  <c r="AM78" i="1" s="1"/>
  <c r="AN78" i="1" s="1"/>
  <c r="AK83" i="1"/>
  <c r="AN83" i="1" s="1"/>
  <c r="AK76" i="1"/>
  <c r="AN76" i="1" s="1"/>
  <c r="AL54" i="1"/>
  <c r="AM54" i="1" s="1"/>
  <c r="AN54" i="1" s="1"/>
  <c r="AK64" i="1"/>
  <c r="AN64" i="1" s="1"/>
  <c r="AL70" i="1"/>
  <c r="AM70" i="1" s="1"/>
  <c r="AN70" i="1" s="1"/>
  <c r="AK80" i="1"/>
  <c r="AL41" i="6"/>
  <c r="AM41" i="6" s="1"/>
  <c r="AN41" i="6" s="1"/>
  <c r="AL58" i="6"/>
  <c r="AM58" i="6" s="1"/>
  <c r="AN58" i="6" s="1"/>
  <c r="AK61" i="6"/>
  <c r="AN61" i="6" s="1"/>
  <c r="AK22" i="6"/>
  <c r="AN22" i="6" s="1"/>
  <c r="AL54" i="6"/>
  <c r="AM54" i="6" s="1"/>
  <c r="AN54" i="6" s="1"/>
  <c r="AK57" i="6"/>
  <c r="AN57" i="6" s="1"/>
  <c r="AK78" i="6"/>
  <c r="AL34" i="6"/>
  <c r="AM34" i="6" s="1"/>
  <c r="AN34" i="6" s="1"/>
  <c r="AL50" i="6"/>
  <c r="AM50" i="6" s="1"/>
  <c r="AN50" i="6" s="1"/>
  <c r="AK17" i="6"/>
  <c r="AN17" i="6" s="1"/>
  <c r="AK30" i="6"/>
  <c r="AK33" i="6"/>
  <c r="AN33" i="6" s="1"/>
  <c r="AL46" i="6"/>
  <c r="AM46" i="6" s="1"/>
  <c r="AN46" i="6" s="1"/>
  <c r="AL69" i="6"/>
  <c r="AM69" i="6" s="1"/>
  <c r="AN69" i="6" s="1"/>
  <c r="AL81" i="6"/>
  <c r="AM81" i="6" s="1"/>
  <c r="AN81" i="6" s="1"/>
  <c r="AL12" i="6"/>
  <c r="AM12" i="6" s="1"/>
  <c r="AN12" i="6" s="1"/>
  <c r="AL42" i="6"/>
  <c r="AM42" i="6" s="1"/>
  <c r="AN42" i="6" s="1"/>
  <c r="AK45" i="6"/>
  <c r="AN45" i="6" s="1"/>
  <c r="AL49" i="6"/>
  <c r="AM49" i="6" s="1"/>
  <c r="AN49" i="6" s="1"/>
  <c r="AN13" i="6"/>
  <c r="AL38" i="6"/>
  <c r="AM38" i="6" s="1"/>
  <c r="AN38" i="6" s="1"/>
  <c r="AK74" i="6"/>
  <c r="AN74" i="6" s="1"/>
  <c r="AK5" i="6"/>
  <c r="AN5" i="6" s="1"/>
  <c r="AK10" i="6"/>
  <c r="AN10" i="6" s="1"/>
  <c r="AL16" i="6"/>
  <c r="AM16" i="6" s="1"/>
  <c r="AN16" i="6" s="1"/>
  <c r="AK21" i="6"/>
  <c r="AN21" i="6" s="1"/>
  <c r="AK26" i="6"/>
  <c r="AK29" i="6"/>
  <c r="AN29" i="6" s="1"/>
  <c r="AK70" i="6"/>
  <c r="AN70" i="6" s="1"/>
  <c r="AL77" i="6"/>
  <c r="AM77" i="6" s="1"/>
  <c r="AN77" i="6" s="1"/>
  <c r="AK83" i="6"/>
  <c r="AN83" i="6" s="1"/>
  <c r="AK9" i="6"/>
  <c r="AK14" i="6"/>
  <c r="AL20" i="6"/>
  <c r="AM20" i="6" s="1"/>
  <c r="AN20" i="6" s="1"/>
  <c r="AK25" i="6"/>
  <c r="AN25" i="6" s="1"/>
  <c r="AK66" i="6"/>
  <c r="AN66" i="6" s="1"/>
  <c r="AL73" i="6"/>
  <c r="AM73" i="6" s="1"/>
  <c r="AN73" i="6" s="1"/>
  <c r="AL8" i="6"/>
  <c r="AM8" i="6" s="1"/>
  <c r="AN8" i="6" s="1"/>
  <c r="AK18" i="6"/>
  <c r="AN18" i="6" s="1"/>
  <c r="AL24" i="6"/>
  <c r="AM24" i="6" s="1"/>
  <c r="AN24" i="6" s="1"/>
  <c r="AN65" i="6"/>
  <c r="AN78" i="6"/>
  <c r="AN6" i="6"/>
  <c r="AN30" i="6"/>
  <c r="AN26" i="6"/>
  <c r="AN9" i="6"/>
  <c r="AN14" i="6"/>
  <c r="AN82" i="6"/>
  <c r="AL7" i="6"/>
  <c r="AM7" i="6" s="1"/>
  <c r="AN7" i="6" s="1"/>
  <c r="AL11" i="6"/>
  <c r="AM11" i="6" s="1"/>
  <c r="AN11" i="6" s="1"/>
  <c r="AL15" i="6"/>
  <c r="AM15" i="6" s="1"/>
  <c r="AN15" i="6" s="1"/>
  <c r="AL19" i="6"/>
  <c r="AM19" i="6" s="1"/>
  <c r="AN19" i="6" s="1"/>
  <c r="AL23" i="6"/>
  <c r="AM23" i="6" s="1"/>
  <c r="AN23" i="6" s="1"/>
  <c r="AL27" i="6"/>
  <c r="AM27" i="6" s="1"/>
  <c r="AN27" i="6" s="1"/>
  <c r="AK28" i="6"/>
  <c r="AN28" i="6" s="1"/>
  <c r="AL31" i="6"/>
  <c r="AM31" i="6" s="1"/>
  <c r="AN31" i="6" s="1"/>
  <c r="AK32" i="6"/>
  <c r="AN32" i="6" s="1"/>
  <c r="AL35" i="6"/>
  <c r="AM35" i="6" s="1"/>
  <c r="AN35" i="6" s="1"/>
  <c r="AK36" i="6"/>
  <c r="AN36" i="6" s="1"/>
  <c r="AL39" i="6"/>
  <c r="AM39" i="6" s="1"/>
  <c r="AN39" i="6" s="1"/>
  <c r="AK40" i="6"/>
  <c r="AN40" i="6" s="1"/>
  <c r="AL43" i="6"/>
  <c r="AM43" i="6" s="1"/>
  <c r="AN43" i="6" s="1"/>
  <c r="AK44" i="6"/>
  <c r="AN44" i="6" s="1"/>
  <c r="AL47" i="6"/>
  <c r="AM47" i="6" s="1"/>
  <c r="AN47" i="6" s="1"/>
  <c r="AK48" i="6"/>
  <c r="AN48" i="6" s="1"/>
  <c r="AL51" i="6"/>
  <c r="AM51" i="6" s="1"/>
  <c r="AN51" i="6" s="1"/>
  <c r="AK52" i="6"/>
  <c r="AN52" i="6" s="1"/>
  <c r="AL55" i="6"/>
  <c r="AM55" i="6" s="1"/>
  <c r="AN55" i="6" s="1"/>
  <c r="AK56" i="6"/>
  <c r="AN56" i="6" s="1"/>
  <c r="AL59" i="6"/>
  <c r="AM59" i="6" s="1"/>
  <c r="AN59" i="6" s="1"/>
  <c r="AK60" i="6"/>
  <c r="AN60" i="6" s="1"/>
  <c r="AL63" i="6"/>
  <c r="AM63" i="6" s="1"/>
  <c r="AN63" i="6" s="1"/>
  <c r="AK64" i="6"/>
  <c r="AN64" i="6" s="1"/>
  <c r="AL67" i="6"/>
  <c r="AM67" i="6" s="1"/>
  <c r="AN67" i="6" s="1"/>
  <c r="AK68" i="6"/>
  <c r="AN68" i="6" s="1"/>
  <c r="AL71" i="6"/>
  <c r="AM71" i="6" s="1"/>
  <c r="AN71" i="6" s="1"/>
  <c r="AK72" i="6"/>
  <c r="AN72" i="6" s="1"/>
  <c r="AL75" i="6"/>
  <c r="AM75" i="6" s="1"/>
  <c r="AN75" i="6" s="1"/>
  <c r="AK76" i="6"/>
  <c r="AN76" i="6" s="1"/>
  <c r="AL79" i="6"/>
  <c r="AM79" i="6" s="1"/>
  <c r="AN79" i="6" s="1"/>
  <c r="AK80" i="6"/>
  <c r="AN80" i="6" s="1"/>
  <c r="AK84" i="6"/>
  <c r="AN84" i="6" s="1"/>
  <c r="AL6" i="5"/>
  <c r="AM6" i="5" s="1"/>
  <c r="AK6" i="5"/>
  <c r="AL18" i="5"/>
  <c r="AM18" i="5" s="1"/>
  <c r="AK18" i="5"/>
  <c r="AL22" i="5"/>
  <c r="AM22" i="5" s="1"/>
  <c r="AK22" i="5"/>
  <c r="AL26" i="5"/>
  <c r="AM26" i="5" s="1"/>
  <c r="AK26" i="5"/>
  <c r="AL30" i="5"/>
  <c r="AM30" i="5" s="1"/>
  <c r="AK30" i="5"/>
  <c r="AL54" i="5"/>
  <c r="AM54" i="5" s="1"/>
  <c r="AK54" i="5"/>
  <c r="AL58" i="5"/>
  <c r="AM58" i="5" s="1"/>
  <c r="AK58" i="5"/>
  <c r="AL62" i="5"/>
  <c r="AM62" i="5" s="1"/>
  <c r="AK62" i="5"/>
  <c r="AL70" i="5"/>
  <c r="AM70" i="5" s="1"/>
  <c r="AK70" i="5"/>
  <c r="AL73" i="5"/>
  <c r="AM73" i="5" s="1"/>
  <c r="AK73" i="5"/>
  <c r="AK5" i="5"/>
  <c r="AN5" i="5" s="1"/>
  <c r="AK9" i="5"/>
  <c r="AN9" i="5" s="1"/>
  <c r="AK13" i="5"/>
  <c r="AN13" i="5" s="1"/>
  <c r="AK17" i="5"/>
  <c r="AN17" i="5" s="1"/>
  <c r="AK21" i="5"/>
  <c r="AN21" i="5" s="1"/>
  <c r="AK25" i="5"/>
  <c r="AN25" i="5" s="1"/>
  <c r="AK29" i="5"/>
  <c r="AN29" i="5" s="1"/>
  <c r="AK33" i="5"/>
  <c r="AN33" i="5" s="1"/>
  <c r="AK37" i="5"/>
  <c r="AN37" i="5" s="1"/>
  <c r="AK41" i="5"/>
  <c r="AN41" i="5" s="1"/>
  <c r="AK45" i="5"/>
  <c r="AN45" i="5" s="1"/>
  <c r="AK49" i="5"/>
  <c r="AN49" i="5" s="1"/>
  <c r="AK53" i="5"/>
  <c r="AN53" i="5" s="1"/>
  <c r="AK57" i="5"/>
  <c r="AN57" i="5" s="1"/>
  <c r="AK61" i="5"/>
  <c r="AN61" i="5" s="1"/>
  <c r="AK65" i="5"/>
  <c r="AN65" i="5" s="1"/>
  <c r="AK69" i="5"/>
  <c r="AN69" i="5" s="1"/>
  <c r="AK77" i="5"/>
  <c r="AL77" i="5"/>
  <c r="AM77" i="5" s="1"/>
  <c r="AL10" i="5"/>
  <c r="AM10" i="5" s="1"/>
  <c r="AK10" i="5"/>
  <c r="AL14" i="5"/>
  <c r="AM14" i="5" s="1"/>
  <c r="AK14" i="5"/>
  <c r="AL34" i="5"/>
  <c r="AM34" i="5" s="1"/>
  <c r="AK34" i="5"/>
  <c r="AL38" i="5"/>
  <c r="AM38" i="5" s="1"/>
  <c r="AK38" i="5"/>
  <c r="AL42" i="5"/>
  <c r="AM42" i="5" s="1"/>
  <c r="AK42" i="5"/>
  <c r="AL46" i="5"/>
  <c r="AM46" i="5" s="1"/>
  <c r="AK46" i="5"/>
  <c r="AL50" i="5"/>
  <c r="AM50" i="5" s="1"/>
  <c r="AK50" i="5"/>
  <c r="AL66" i="5"/>
  <c r="AM66" i="5" s="1"/>
  <c r="AK66" i="5"/>
  <c r="AN12" i="5"/>
  <c r="AN16" i="5"/>
  <c r="AN32" i="5"/>
  <c r="AN39" i="5"/>
  <c r="AN48" i="5"/>
  <c r="AN51" i="5"/>
  <c r="AN55" i="5"/>
  <c r="AN63" i="5"/>
  <c r="AL81" i="5"/>
  <c r="AM81" i="5" s="1"/>
  <c r="AK81" i="5"/>
  <c r="AK74" i="5"/>
  <c r="AN74" i="5" s="1"/>
  <c r="AK78" i="5"/>
  <c r="AN78" i="5" s="1"/>
  <c r="AK82" i="5"/>
  <c r="AN82" i="5" s="1"/>
  <c r="AL70" i="4"/>
  <c r="AM70" i="4" s="1"/>
  <c r="AK70" i="4"/>
  <c r="AL74" i="4"/>
  <c r="AM74" i="4" s="1"/>
  <c r="AK74" i="4"/>
  <c r="AK5" i="4"/>
  <c r="AN5" i="4" s="1"/>
  <c r="AL6" i="4"/>
  <c r="AM6" i="4" s="1"/>
  <c r="AN6" i="4" s="1"/>
  <c r="AK9" i="4"/>
  <c r="AN9" i="4" s="1"/>
  <c r="AL10" i="4"/>
  <c r="AM10" i="4" s="1"/>
  <c r="AN10" i="4" s="1"/>
  <c r="AK13" i="4"/>
  <c r="AN13" i="4" s="1"/>
  <c r="AL14" i="4"/>
  <c r="AM14" i="4" s="1"/>
  <c r="AN14" i="4" s="1"/>
  <c r="AN15" i="4"/>
  <c r="AK17" i="4"/>
  <c r="AN17" i="4" s="1"/>
  <c r="AL18" i="4"/>
  <c r="AM18" i="4" s="1"/>
  <c r="AN18" i="4" s="1"/>
  <c r="AN19" i="4"/>
  <c r="AK21" i="4"/>
  <c r="AN21" i="4" s="1"/>
  <c r="AL22" i="4"/>
  <c r="AM22" i="4" s="1"/>
  <c r="AN22" i="4" s="1"/>
  <c r="AK25" i="4"/>
  <c r="AN25" i="4" s="1"/>
  <c r="AL26" i="4"/>
  <c r="AM26" i="4" s="1"/>
  <c r="AN26" i="4" s="1"/>
  <c r="AN27" i="4"/>
  <c r="AK29" i="4"/>
  <c r="AN29" i="4" s="1"/>
  <c r="AL30" i="4"/>
  <c r="AM30" i="4" s="1"/>
  <c r="AN30" i="4" s="1"/>
  <c r="AN31" i="4"/>
  <c r="AK33" i="4"/>
  <c r="AN33" i="4" s="1"/>
  <c r="AL34" i="4"/>
  <c r="AM34" i="4" s="1"/>
  <c r="AN34" i="4" s="1"/>
  <c r="AK37" i="4"/>
  <c r="AN37" i="4" s="1"/>
  <c r="AL38" i="4"/>
  <c r="AM38" i="4" s="1"/>
  <c r="AN38" i="4" s="1"/>
  <c r="AK41" i="4"/>
  <c r="AN41" i="4" s="1"/>
  <c r="AL42" i="4"/>
  <c r="AM42" i="4" s="1"/>
  <c r="AN42" i="4" s="1"/>
  <c r="AN43" i="4"/>
  <c r="AK45" i="4"/>
  <c r="AN45" i="4" s="1"/>
  <c r="AL46" i="4"/>
  <c r="AM46" i="4" s="1"/>
  <c r="AN46" i="4" s="1"/>
  <c r="AK49" i="4"/>
  <c r="AN49" i="4" s="1"/>
  <c r="AL50" i="4"/>
  <c r="AM50" i="4" s="1"/>
  <c r="AN50" i="4" s="1"/>
  <c r="AK52" i="4"/>
  <c r="AN52" i="4" s="1"/>
  <c r="AK53" i="4"/>
  <c r="AN53" i="4" s="1"/>
  <c r="AL54" i="4"/>
  <c r="AM54" i="4" s="1"/>
  <c r="AN54" i="4" s="1"/>
  <c r="AK56" i="4"/>
  <c r="AN56" i="4" s="1"/>
  <c r="AK57" i="4"/>
  <c r="AN57" i="4" s="1"/>
  <c r="AL58" i="4"/>
  <c r="AM58" i="4" s="1"/>
  <c r="AN58" i="4" s="1"/>
  <c r="AK60" i="4"/>
  <c r="AN60" i="4" s="1"/>
  <c r="AK61" i="4"/>
  <c r="AN61" i="4" s="1"/>
  <c r="AL62" i="4"/>
  <c r="AM62" i="4" s="1"/>
  <c r="AN62" i="4" s="1"/>
  <c r="AK64" i="4"/>
  <c r="AN64" i="4" s="1"/>
  <c r="AK65" i="4"/>
  <c r="AN65" i="4" s="1"/>
  <c r="AL66" i="4"/>
  <c r="AM66" i="4" s="1"/>
  <c r="AN66" i="4" s="1"/>
  <c r="AN67" i="4"/>
  <c r="AK68" i="4"/>
  <c r="AN68" i="4" s="1"/>
  <c r="AK69" i="4"/>
  <c r="AN69" i="4" s="1"/>
  <c r="AL78" i="4"/>
  <c r="AM78" i="4" s="1"/>
  <c r="AK78" i="4"/>
  <c r="AL81" i="4"/>
  <c r="AM81" i="4" s="1"/>
  <c r="AK81" i="4"/>
  <c r="AK82" i="4"/>
  <c r="AN82" i="4" s="1"/>
  <c r="AL18" i="3"/>
  <c r="AM18" i="3" s="1"/>
  <c r="AK18" i="3"/>
  <c r="AL22" i="3"/>
  <c r="AM22" i="3" s="1"/>
  <c r="AK22" i="3"/>
  <c r="AN22" i="3" s="1"/>
  <c r="AL26" i="3"/>
  <c r="AM26" i="3" s="1"/>
  <c r="AK26" i="3"/>
  <c r="AL46" i="3"/>
  <c r="AM46" i="3" s="1"/>
  <c r="AK46" i="3"/>
  <c r="AN46" i="3" s="1"/>
  <c r="AL50" i="3"/>
  <c r="AM50" i="3" s="1"/>
  <c r="AK50" i="3"/>
  <c r="AL70" i="3"/>
  <c r="AM70" i="3" s="1"/>
  <c r="AK70" i="3"/>
  <c r="AN70" i="3" s="1"/>
  <c r="AL73" i="3"/>
  <c r="AM73" i="3" s="1"/>
  <c r="AK73" i="3"/>
  <c r="AK5" i="3"/>
  <c r="AN5" i="3" s="1"/>
  <c r="AK9" i="3"/>
  <c r="AN9" i="3" s="1"/>
  <c r="AK13" i="3"/>
  <c r="AN13" i="3" s="1"/>
  <c r="AK17" i="3"/>
  <c r="AN17" i="3" s="1"/>
  <c r="AK21" i="3"/>
  <c r="AN21" i="3" s="1"/>
  <c r="AK25" i="3"/>
  <c r="AN25" i="3" s="1"/>
  <c r="AK29" i="3"/>
  <c r="AN29" i="3" s="1"/>
  <c r="AK33" i="3"/>
  <c r="AN33" i="3" s="1"/>
  <c r="AK37" i="3"/>
  <c r="AN37" i="3" s="1"/>
  <c r="AK41" i="3"/>
  <c r="AN41" i="3" s="1"/>
  <c r="AK45" i="3"/>
  <c r="AN45" i="3" s="1"/>
  <c r="AK49" i="3"/>
  <c r="AN49" i="3" s="1"/>
  <c r="AK53" i="3"/>
  <c r="AN53" i="3" s="1"/>
  <c r="AK57" i="3"/>
  <c r="AN57" i="3" s="1"/>
  <c r="AK61" i="3"/>
  <c r="AN61" i="3" s="1"/>
  <c r="AK65" i="3"/>
  <c r="AN65" i="3" s="1"/>
  <c r="AK69" i="3"/>
  <c r="AN69" i="3" s="1"/>
  <c r="AL77" i="3"/>
  <c r="AM77" i="3" s="1"/>
  <c r="AK77" i="3"/>
  <c r="AL6" i="3"/>
  <c r="AM6" i="3" s="1"/>
  <c r="AK6" i="3"/>
  <c r="AL10" i="3"/>
  <c r="AM10" i="3" s="1"/>
  <c r="AK10" i="3"/>
  <c r="AL14" i="3"/>
  <c r="AM14" i="3" s="1"/>
  <c r="AK14" i="3"/>
  <c r="AL30" i="3"/>
  <c r="AM30" i="3" s="1"/>
  <c r="AK30" i="3"/>
  <c r="AL34" i="3"/>
  <c r="AM34" i="3" s="1"/>
  <c r="AK34" i="3"/>
  <c r="AL38" i="3"/>
  <c r="AM38" i="3" s="1"/>
  <c r="AK38" i="3"/>
  <c r="AL42" i="3"/>
  <c r="AM42" i="3" s="1"/>
  <c r="AK42" i="3"/>
  <c r="AL54" i="3"/>
  <c r="AM54" i="3" s="1"/>
  <c r="AK54" i="3"/>
  <c r="AL58" i="3"/>
  <c r="AM58" i="3" s="1"/>
  <c r="AK58" i="3"/>
  <c r="AL62" i="3"/>
  <c r="AM62" i="3" s="1"/>
  <c r="AK62" i="3"/>
  <c r="AL66" i="3"/>
  <c r="AM66" i="3" s="1"/>
  <c r="AK66" i="3"/>
  <c r="AN7" i="3"/>
  <c r="AN11" i="3"/>
  <c r="AN16" i="3"/>
  <c r="AN23" i="3"/>
  <c r="AN52" i="3"/>
  <c r="AN56" i="3"/>
  <c r="AL81" i="3"/>
  <c r="AM81" i="3" s="1"/>
  <c r="AK81" i="3"/>
  <c r="AK74" i="3"/>
  <c r="AN74" i="3" s="1"/>
  <c r="AK78" i="3"/>
  <c r="AN78" i="3" s="1"/>
  <c r="AK82" i="3"/>
  <c r="AN82" i="3" s="1"/>
  <c r="AL5" i="2"/>
  <c r="AM5" i="2" s="1"/>
  <c r="AK5" i="2"/>
  <c r="AL13" i="2"/>
  <c r="AM13" i="2" s="1"/>
  <c r="AK13" i="2"/>
  <c r="AL21" i="2"/>
  <c r="AM21" i="2" s="1"/>
  <c r="AK21" i="2"/>
  <c r="AL29" i="2"/>
  <c r="AM29" i="2" s="1"/>
  <c r="AK29" i="2"/>
  <c r="AL37" i="2"/>
  <c r="AM37" i="2" s="1"/>
  <c r="AK37" i="2"/>
  <c r="AL45" i="2"/>
  <c r="AM45" i="2" s="1"/>
  <c r="AK45" i="2"/>
  <c r="AN8" i="2"/>
  <c r="AN6" i="2"/>
  <c r="AL9" i="2"/>
  <c r="AM9" i="2" s="1"/>
  <c r="AK9" i="2"/>
  <c r="AL17" i="2"/>
  <c r="AM17" i="2" s="1"/>
  <c r="AK17" i="2"/>
  <c r="AL25" i="2"/>
  <c r="AM25" i="2" s="1"/>
  <c r="AK25" i="2"/>
  <c r="AN30" i="2"/>
  <c r="AL33" i="2"/>
  <c r="AM33" i="2" s="1"/>
  <c r="AK33" i="2"/>
  <c r="AL41" i="2"/>
  <c r="AM41" i="2" s="1"/>
  <c r="AK41" i="2"/>
  <c r="AL49" i="2"/>
  <c r="AM49" i="2" s="1"/>
  <c r="AK49" i="2"/>
  <c r="AN12" i="2"/>
  <c r="AN44" i="2"/>
  <c r="AN51" i="2"/>
  <c r="AK53" i="2"/>
  <c r="AN53" i="2" s="1"/>
  <c r="AK57" i="2"/>
  <c r="AN57" i="2" s="1"/>
  <c r="AK61" i="2"/>
  <c r="AN61" i="2" s="1"/>
  <c r="AK65" i="2"/>
  <c r="AN65" i="2" s="1"/>
  <c r="AK69" i="2"/>
  <c r="AN69" i="2" s="1"/>
  <c r="AK73" i="2"/>
  <c r="AN73" i="2" s="1"/>
  <c r="AK77" i="2"/>
  <c r="AN77" i="2" s="1"/>
  <c r="AK81" i="2"/>
  <c r="AN81" i="2" s="1"/>
  <c r="AL13" i="1"/>
  <c r="AM13" i="1" s="1"/>
  <c r="AK13" i="1"/>
  <c r="AN15" i="1"/>
  <c r="AN80" i="1"/>
  <c r="AL5" i="1"/>
  <c r="AM5" i="1" s="1"/>
  <c r="AK5" i="1"/>
  <c r="AL21" i="1"/>
  <c r="AM21" i="1" s="1"/>
  <c r="AK21" i="1"/>
  <c r="AL29" i="1"/>
  <c r="AM29" i="1" s="1"/>
  <c r="AK29" i="1"/>
  <c r="AL37" i="1"/>
  <c r="AM37" i="1" s="1"/>
  <c r="AK37" i="1"/>
  <c r="AL9" i="1"/>
  <c r="AM9" i="1" s="1"/>
  <c r="AK9" i="1"/>
  <c r="AL17" i="1"/>
  <c r="AM17" i="1" s="1"/>
  <c r="AK17" i="1"/>
  <c r="AL25" i="1"/>
  <c r="AM25" i="1" s="1"/>
  <c r="AK25" i="1"/>
  <c r="AN28" i="1"/>
  <c r="AL33" i="1"/>
  <c r="AM33" i="1" s="1"/>
  <c r="AK33" i="1"/>
  <c r="AL41" i="1"/>
  <c r="AM41" i="1" s="1"/>
  <c r="AK41" i="1"/>
  <c r="AN44" i="1"/>
  <c r="AN68" i="1"/>
  <c r="AN35" i="1"/>
  <c r="AN72" i="1"/>
  <c r="AK45" i="1"/>
  <c r="AN45" i="1" s="1"/>
  <c r="AK49" i="1"/>
  <c r="AN49" i="1" s="1"/>
  <c r="AK53" i="1"/>
  <c r="AN53" i="1" s="1"/>
  <c r="AK57" i="1"/>
  <c r="AN57" i="1" s="1"/>
  <c r="AK61" i="1"/>
  <c r="AN61" i="1" s="1"/>
  <c r="AK65" i="1"/>
  <c r="AN65" i="1" s="1"/>
  <c r="AK69" i="1"/>
  <c r="AN69" i="1" s="1"/>
  <c r="AK73" i="1"/>
  <c r="AN73" i="1" s="1"/>
  <c r="AK77" i="1"/>
  <c r="AN77" i="1" s="1"/>
  <c r="AK81" i="1"/>
  <c r="AN81" i="1" s="1"/>
  <c r="AK6" i="1"/>
  <c r="AN6" i="1" s="1"/>
  <c r="AK10" i="1"/>
  <c r="AN10" i="1" s="1"/>
  <c r="AK14" i="1"/>
  <c r="AN14" i="1" s="1"/>
  <c r="AK18" i="1"/>
  <c r="AN18" i="1" s="1"/>
  <c r="AK22" i="1"/>
  <c r="AN22" i="1" s="1"/>
  <c r="AK26" i="1"/>
  <c r="AN26" i="1" s="1"/>
  <c r="AK30" i="1"/>
  <c r="AN30" i="1" s="1"/>
  <c r="AK34" i="1"/>
  <c r="AN34" i="1" s="1"/>
  <c r="AK38" i="1"/>
  <c r="AN38" i="1" s="1"/>
  <c r="AK42" i="1"/>
  <c r="AN42" i="1" s="1"/>
  <c r="AK46" i="1"/>
  <c r="AN46" i="1" s="1"/>
  <c r="AK50" i="1"/>
  <c r="AN50" i="1" s="1"/>
  <c r="AN32" i="2" l="1"/>
  <c r="AN80" i="2"/>
  <c r="AN48" i="2"/>
  <c r="AN16" i="2"/>
  <c r="AN13" i="1"/>
  <c r="AN73" i="5"/>
  <c r="AN62" i="5"/>
  <c r="AN54" i="5"/>
  <c r="AN26" i="5"/>
  <c r="AN18" i="5"/>
  <c r="AN81" i="3"/>
  <c r="AN17" i="2"/>
  <c r="AN25" i="1"/>
  <c r="AN37" i="1"/>
  <c r="AN21" i="1"/>
  <c r="AN70" i="5"/>
  <c r="AN58" i="5"/>
  <c r="AN30" i="5"/>
  <c r="AN22" i="5"/>
  <c r="AN6" i="5"/>
  <c r="AN77" i="5"/>
  <c r="AN81" i="4"/>
  <c r="AN70" i="4"/>
  <c r="AN66" i="3"/>
  <c r="AN58" i="3"/>
  <c r="AN42" i="3"/>
  <c r="AN34" i="3"/>
  <c r="AN14" i="3"/>
  <c r="AN6" i="3"/>
  <c r="AN73" i="3"/>
  <c r="AN50" i="3"/>
  <c r="AN26" i="3"/>
  <c r="AN18" i="3"/>
  <c r="AN49" i="2"/>
  <c r="AN33" i="2"/>
  <c r="AN9" i="2"/>
  <c r="AN45" i="2"/>
  <c r="AN29" i="2"/>
  <c r="AN13" i="2"/>
  <c r="AN64" i="2"/>
  <c r="AN75" i="2"/>
  <c r="AN11" i="2"/>
  <c r="AN22" i="2"/>
  <c r="AN59" i="2"/>
  <c r="AN41" i="2"/>
  <c r="AN37" i="2"/>
  <c r="AN21" i="2"/>
  <c r="AN5" i="2"/>
  <c r="AN38" i="2"/>
  <c r="AN43" i="2"/>
  <c r="AN27" i="2"/>
  <c r="AN54" i="2"/>
  <c r="AN70" i="2"/>
  <c r="AN17" i="1"/>
  <c r="AN41" i="1"/>
  <c r="AN9" i="1"/>
  <c r="AN29" i="1"/>
  <c r="AN5" i="1"/>
  <c r="AN81" i="5"/>
  <c r="AN66" i="5"/>
  <c r="AN46" i="5"/>
  <c r="AN38" i="5"/>
  <c r="AN14" i="5"/>
  <c r="AN50" i="5"/>
  <c r="AN42" i="5"/>
  <c r="AN34" i="5"/>
  <c r="AN10" i="5"/>
  <c r="AN78" i="4"/>
  <c r="AN74" i="4"/>
  <c r="AN62" i="3"/>
  <c r="AN54" i="3"/>
  <c r="AN38" i="3"/>
  <c r="AN30" i="3"/>
  <c r="AN10" i="3"/>
  <c r="AN77" i="3"/>
  <c r="AN25" i="2"/>
  <c r="AN33" i="1"/>
  <c r="V11" i="1" l="1"/>
  <c r="W11" i="1" s="1"/>
  <c r="V12" i="1"/>
  <c r="W12" i="1" s="1"/>
  <c r="V13" i="1"/>
  <c r="X13" i="1" s="1"/>
  <c r="V14" i="1"/>
  <c r="Y14" i="1" s="1"/>
  <c r="V15" i="1"/>
  <c r="W15" i="1" s="1"/>
  <c r="V16" i="1"/>
  <c r="W16" i="1" s="1"/>
  <c r="V17" i="1"/>
  <c r="X17" i="1" s="1"/>
  <c r="V18" i="1"/>
  <c r="W18" i="1" s="1"/>
  <c r="V18" i="6"/>
  <c r="AD18" i="6" s="1"/>
  <c r="F18" i="6"/>
  <c r="J18" i="6" s="1"/>
  <c r="V17" i="6"/>
  <c r="AD17" i="6" s="1"/>
  <c r="F17" i="6"/>
  <c r="J17" i="6" s="1"/>
  <c r="V16" i="6"/>
  <c r="AF16" i="6" s="1"/>
  <c r="F16" i="6"/>
  <c r="J16" i="6" s="1"/>
  <c r="V15" i="6"/>
  <c r="AC15" i="6" s="1"/>
  <c r="F15" i="6"/>
  <c r="J15" i="6" s="1"/>
  <c r="V14" i="6"/>
  <c r="AD14" i="6" s="1"/>
  <c r="J14" i="6"/>
  <c r="E14" i="6"/>
  <c r="H14" i="6" s="1"/>
  <c r="V13" i="6"/>
  <c r="AD13" i="6" s="1"/>
  <c r="J13" i="6"/>
  <c r="E13" i="6"/>
  <c r="E15" i="6" s="1"/>
  <c r="V12" i="6"/>
  <c r="AD12" i="6" s="1"/>
  <c r="J12" i="6"/>
  <c r="I12" i="6"/>
  <c r="K12" i="6" s="1"/>
  <c r="H12" i="6"/>
  <c r="V11" i="6"/>
  <c r="J11" i="6"/>
  <c r="I11" i="6"/>
  <c r="H11" i="6"/>
  <c r="K3" i="6"/>
  <c r="D36" i="6" s="1"/>
  <c r="V18" i="5"/>
  <c r="AE18" i="5" s="1"/>
  <c r="F18" i="5"/>
  <c r="J18" i="5" s="1"/>
  <c r="V17" i="5"/>
  <c r="AF17" i="5" s="1"/>
  <c r="F17" i="5"/>
  <c r="J17" i="5" s="1"/>
  <c r="V16" i="5"/>
  <c r="AC16" i="5" s="1"/>
  <c r="F16" i="5"/>
  <c r="J16" i="5" s="1"/>
  <c r="V15" i="5"/>
  <c r="AD15" i="5" s="1"/>
  <c r="F15" i="5"/>
  <c r="J15" i="5" s="1"/>
  <c r="V14" i="5"/>
  <c r="AE14" i="5" s="1"/>
  <c r="J14" i="5"/>
  <c r="E14" i="5"/>
  <c r="I14" i="5" s="1"/>
  <c r="K14" i="5" s="1"/>
  <c r="V13" i="5"/>
  <c r="AE13" i="5" s="1"/>
  <c r="J13" i="5"/>
  <c r="E13" i="5"/>
  <c r="I13" i="5" s="1"/>
  <c r="K13" i="5" s="1"/>
  <c r="V12" i="5"/>
  <c r="AE12" i="5" s="1"/>
  <c r="J12" i="5"/>
  <c r="I12" i="5"/>
  <c r="K12" i="5" s="1"/>
  <c r="H12" i="5"/>
  <c r="V11" i="5"/>
  <c r="AE11" i="5" s="1"/>
  <c r="J11" i="5"/>
  <c r="I11" i="5"/>
  <c r="H11" i="5"/>
  <c r="K3" i="5"/>
  <c r="D36" i="5" s="1"/>
  <c r="V18" i="4"/>
  <c r="AE18" i="4" s="1"/>
  <c r="F18" i="4"/>
  <c r="J18" i="4" s="1"/>
  <c r="V17" i="4"/>
  <c r="AF17" i="4" s="1"/>
  <c r="F17" i="4"/>
  <c r="J17" i="4" s="1"/>
  <c r="V16" i="4"/>
  <c r="AC16" i="4" s="1"/>
  <c r="F16" i="4"/>
  <c r="J16" i="4" s="1"/>
  <c r="V15" i="4"/>
  <c r="AD15" i="4" s="1"/>
  <c r="F15" i="4"/>
  <c r="J15" i="4" s="1"/>
  <c r="V14" i="4"/>
  <c r="AE14" i="4" s="1"/>
  <c r="J14" i="4"/>
  <c r="E14" i="4"/>
  <c r="I14" i="4" s="1"/>
  <c r="K14" i="4" s="1"/>
  <c r="V13" i="4"/>
  <c r="AE13" i="4" s="1"/>
  <c r="J13" i="4"/>
  <c r="E13" i="4"/>
  <c r="I13" i="4" s="1"/>
  <c r="K13" i="4" s="1"/>
  <c r="V12" i="4"/>
  <c r="AE12" i="4" s="1"/>
  <c r="J12" i="4"/>
  <c r="I12" i="4"/>
  <c r="K12" i="4" s="1"/>
  <c r="H12" i="4"/>
  <c r="V11" i="4"/>
  <c r="AE11" i="4" s="1"/>
  <c r="J11" i="4"/>
  <c r="I11" i="4"/>
  <c r="H11" i="4"/>
  <c r="K3" i="4"/>
  <c r="D36" i="4" s="1"/>
  <c r="V18" i="3"/>
  <c r="AD18" i="3" s="1"/>
  <c r="F18" i="3"/>
  <c r="J18" i="3" s="1"/>
  <c r="V17" i="3"/>
  <c r="AE17" i="3" s="1"/>
  <c r="F17" i="3"/>
  <c r="J17" i="3" s="1"/>
  <c r="V16" i="3"/>
  <c r="AC16" i="3" s="1"/>
  <c r="F16" i="3"/>
  <c r="J16" i="3" s="1"/>
  <c r="V15" i="3"/>
  <c r="AE15" i="3" s="1"/>
  <c r="F15" i="3"/>
  <c r="J15" i="3" s="1"/>
  <c r="V14" i="3"/>
  <c r="AD14" i="3" s="1"/>
  <c r="J14" i="3"/>
  <c r="E14" i="3"/>
  <c r="E16" i="3" s="1"/>
  <c r="I16" i="3" s="1"/>
  <c r="V13" i="3"/>
  <c r="AD13" i="3" s="1"/>
  <c r="J13" i="3"/>
  <c r="E13" i="3"/>
  <c r="H13" i="3" s="1"/>
  <c r="V12" i="3"/>
  <c r="AD12" i="3" s="1"/>
  <c r="J12" i="3"/>
  <c r="I12" i="3"/>
  <c r="K12" i="3" s="1"/>
  <c r="H12" i="3"/>
  <c r="V11" i="3"/>
  <c r="Z11" i="3" s="1"/>
  <c r="J11" i="3"/>
  <c r="I11" i="3"/>
  <c r="H11" i="3"/>
  <c r="K3" i="3"/>
  <c r="D36" i="3" s="1"/>
  <c r="V18" i="2"/>
  <c r="AE18" i="2" s="1"/>
  <c r="F18" i="2"/>
  <c r="J18" i="2" s="1"/>
  <c r="V17" i="2"/>
  <c r="AF17" i="2" s="1"/>
  <c r="F17" i="2"/>
  <c r="J17" i="2" s="1"/>
  <c r="V16" i="2"/>
  <c r="AC16" i="2" s="1"/>
  <c r="F16" i="2"/>
  <c r="J16" i="2" s="1"/>
  <c r="V15" i="2"/>
  <c r="AD15" i="2" s="1"/>
  <c r="F15" i="2"/>
  <c r="J15" i="2" s="1"/>
  <c r="V14" i="2"/>
  <c r="AE14" i="2" s="1"/>
  <c r="J14" i="2"/>
  <c r="E14" i="2"/>
  <c r="I14" i="2" s="1"/>
  <c r="K14" i="2" s="1"/>
  <c r="V13" i="2"/>
  <c r="AE13" i="2" s="1"/>
  <c r="J13" i="2"/>
  <c r="E13" i="2"/>
  <c r="E15" i="2" s="1"/>
  <c r="V12" i="2"/>
  <c r="AD12" i="2" s="1"/>
  <c r="J12" i="2"/>
  <c r="I12" i="2"/>
  <c r="K12" i="2" s="1"/>
  <c r="H12" i="2"/>
  <c r="V11" i="2"/>
  <c r="J11" i="2"/>
  <c r="I11" i="2"/>
  <c r="H11" i="2"/>
  <c r="K3" i="2"/>
  <c r="D36" i="2" s="1"/>
  <c r="K3" i="1"/>
  <c r="D36" i="1" s="1"/>
  <c r="J12" i="1"/>
  <c r="J13" i="1"/>
  <c r="J14" i="1"/>
  <c r="J11" i="1"/>
  <c r="I12" i="1"/>
  <c r="K12" i="1" s="1"/>
  <c r="I11" i="1"/>
  <c r="K11" i="1" s="1"/>
  <c r="H12" i="1"/>
  <c r="H11" i="1"/>
  <c r="F16" i="1"/>
  <c r="J16" i="1" s="1"/>
  <c r="F17" i="1"/>
  <c r="J17" i="1" s="1"/>
  <c r="F18" i="1"/>
  <c r="J18" i="1" s="1"/>
  <c r="F15" i="1"/>
  <c r="J15" i="1" s="1"/>
  <c r="E14" i="1"/>
  <c r="H14" i="1" s="1"/>
  <c r="E13" i="1"/>
  <c r="I13" i="1" s="1"/>
  <c r="K13" i="1" s="1"/>
  <c r="E16" i="6" l="1"/>
  <c r="I16" i="6" s="1"/>
  <c r="K16" i="6" s="1"/>
  <c r="AE18" i="3"/>
  <c r="K16" i="3"/>
  <c r="I13" i="3"/>
  <c r="K13" i="3" s="1"/>
  <c r="I14" i="3"/>
  <c r="K14" i="3" s="1"/>
  <c r="H14" i="2"/>
  <c r="I13" i="2"/>
  <c r="K13" i="2" s="1"/>
  <c r="H13" i="2"/>
  <c r="I14" i="6"/>
  <c r="K14" i="6" s="1"/>
  <c r="H13" i="6"/>
  <c r="I13" i="6"/>
  <c r="K13" i="6" s="1"/>
  <c r="E18" i="6"/>
  <c r="E15" i="1"/>
  <c r="I15" i="1" s="1"/>
  <c r="K15" i="1" s="1"/>
  <c r="E16" i="1"/>
  <c r="I16" i="1" s="1"/>
  <c r="K16" i="1" s="1"/>
  <c r="I14" i="1"/>
  <c r="K14" i="1" s="1"/>
  <c r="H13" i="1"/>
  <c r="E18" i="1"/>
  <c r="AA13" i="6"/>
  <c r="AA12" i="6"/>
  <c r="AA14" i="6"/>
  <c r="X13" i="6"/>
  <c r="AE17" i="6"/>
  <c r="AE12" i="6"/>
  <c r="W17" i="6"/>
  <c r="W12" i="6"/>
  <c r="AF12" i="6"/>
  <c r="AF13" i="6"/>
  <c r="Y17" i="6"/>
  <c r="X18" i="6"/>
  <c r="X12" i="6"/>
  <c r="AB17" i="6"/>
  <c r="AF18" i="6"/>
  <c r="AB14" i="6"/>
  <c r="Y16" i="6"/>
  <c r="AA17" i="6"/>
  <c r="AF17" i="6"/>
  <c r="AA18" i="6"/>
  <c r="AB13" i="6"/>
  <c r="W14" i="6"/>
  <c r="AE14" i="6"/>
  <c r="AC16" i="6"/>
  <c r="AB18" i="6"/>
  <c r="AB12" i="6"/>
  <c r="W13" i="6"/>
  <c r="AE13" i="6"/>
  <c r="X14" i="6"/>
  <c r="AF14" i="6"/>
  <c r="X17" i="6"/>
  <c r="AC17" i="6"/>
  <c r="W18" i="6"/>
  <c r="AE18" i="6"/>
  <c r="X15" i="5"/>
  <c r="Y15" i="5"/>
  <c r="AE15" i="5"/>
  <c r="Y12" i="5"/>
  <c r="AB12" i="5"/>
  <c r="Y11" i="5"/>
  <c r="Y13" i="5"/>
  <c r="AB13" i="5"/>
  <c r="Y14" i="5"/>
  <c r="AB15" i="5"/>
  <c r="Y17" i="5"/>
  <c r="J19" i="5"/>
  <c r="J20" i="5" s="1"/>
  <c r="AB14" i="5"/>
  <c r="W15" i="5"/>
  <c r="AC15" i="5"/>
  <c r="AC17" i="5"/>
  <c r="F19" i="5"/>
  <c r="F20" i="5" s="1"/>
  <c r="AF18" i="5"/>
  <c r="W11" i="5"/>
  <c r="AB11" i="5"/>
  <c r="AC12" i="5"/>
  <c r="AC13" i="5"/>
  <c r="AC14" i="5"/>
  <c r="AA15" i="5"/>
  <c r="AF15" i="5"/>
  <c r="Y18" i="5"/>
  <c r="D19" i="5"/>
  <c r="D20" i="5" s="1"/>
  <c r="AC18" i="5"/>
  <c r="AA11" i="5"/>
  <c r="AF11" i="5"/>
  <c r="X18" i="5"/>
  <c r="X11" i="5"/>
  <c r="AC11" i="5"/>
  <c r="X12" i="5"/>
  <c r="AF12" i="5"/>
  <c r="X13" i="5"/>
  <c r="AF13" i="5"/>
  <c r="X14" i="5"/>
  <c r="AF14" i="5"/>
  <c r="AB18" i="5"/>
  <c r="G19" i="5"/>
  <c r="G20" i="5" s="1"/>
  <c r="AF15" i="4"/>
  <c r="X12" i="4"/>
  <c r="Y11" i="4"/>
  <c r="Y12" i="4"/>
  <c r="W15" i="4"/>
  <c r="AB12" i="4"/>
  <c r="AB13" i="4"/>
  <c r="X15" i="4"/>
  <c r="AF14" i="4"/>
  <c r="D19" i="4"/>
  <c r="D20" i="4" s="1"/>
  <c r="J19" i="4"/>
  <c r="J20" i="4" s="1"/>
  <c r="AF12" i="4"/>
  <c r="X13" i="4"/>
  <c r="Y14" i="4"/>
  <c r="AA15" i="4"/>
  <c r="Y18" i="4"/>
  <c r="AF18" i="4"/>
  <c r="AF13" i="4"/>
  <c r="X14" i="4"/>
  <c r="X18" i="4"/>
  <c r="F19" i="4"/>
  <c r="F20" i="4" s="1"/>
  <c r="Y13" i="4"/>
  <c r="AB14" i="4"/>
  <c r="AE15" i="4"/>
  <c r="AB18" i="4"/>
  <c r="AA11" i="4"/>
  <c r="AF11" i="4"/>
  <c r="G19" i="4"/>
  <c r="G20" i="4" s="1"/>
  <c r="W11" i="4"/>
  <c r="AB11" i="4"/>
  <c r="AC12" i="4"/>
  <c r="AC13" i="4"/>
  <c r="AC14" i="4"/>
  <c r="AB15" i="4"/>
  <c r="Y17" i="4"/>
  <c r="AC18" i="4"/>
  <c r="X11" i="4"/>
  <c r="AC11" i="4"/>
  <c r="AC17" i="4"/>
  <c r="AA11" i="3"/>
  <c r="AB17" i="3"/>
  <c r="Y18" i="3"/>
  <c r="AA12" i="3"/>
  <c r="AF12" i="3"/>
  <c r="AA13" i="3"/>
  <c r="AF13" i="3"/>
  <c r="AA14" i="3"/>
  <c r="AF14" i="3"/>
  <c r="W12" i="3"/>
  <c r="AB12" i="3"/>
  <c r="W13" i="3"/>
  <c r="AB13" i="3"/>
  <c r="W14" i="3"/>
  <c r="AB14" i="3"/>
  <c r="AC17" i="3"/>
  <c r="AA18" i="3"/>
  <c r="AF18" i="3"/>
  <c r="X12" i="3"/>
  <c r="AC12" i="3"/>
  <c r="X13" i="3"/>
  <c r="AC13" i="3"/>
  <c r="X14" i="3"/>
  <c r="AC14" i="3"/>
  <c r="X17" i="3"/>
  <c r="AF17" i="3"/>
  <c r="W18" i="3"/>
  <c r="AB18" i="3"/>
  <c r="Y12" i="3"/>
  <c r="AE12" i="3"/>
  <c r="Y13" i="3"/>
  <c r="AE13" i="3"/>
  <c r="Y14" i="3"/>
  <c r="AE14" i="3"/>
  <c r="Y17" i="3"/>
  <c r="X18" i="3"/>
  <c r="AC18" i="3"/>
  <c r="X18" i="2"/>
  <c r="AB18" i="2"/>
  <c r="AB14" i="2"/>
  <c r="AC17" i="2"/>
  <c r="AE12" i="2"/>
  <c r="X13" i="2"/>
  <c r="F19" i="2"/>
  <c r="F20" i="2" s="1"/>
  <c r="AA13" i="2"/>
  <c r="AF12" i="2"/>
  <c r="W12" i="2"/>
  <c r="AF13" i="2"/>
  <c r="X12" i="2"/>
  <c r="W13" i="2"/>
  <c r="X14" i="2"/>
  <c r="AA15" i="2"/>
  <c r="AF15" i="2"/>
  <c r="W11" i="2"/>
  <c r="W15" i="2"/>
  <c r="AB15" i="2"/>
  <c r="AA11" i="2"/>
  <c r="AA12" i="2"/>
  <c r="AB13" i="2"/>
  <c r="AF14" i="2"/>
  <c r="X15" i="2"/>
  <c r="AC15" i="2"/>
  <c r="W17" i="2"/>
  <c r="AF18" i="2"/>
  <c r="J19" i="2"/>
  <c r="J20" i="2" s="1"/>
  <c r="AE11" i="2"/>
  <c r="AB12" i="2"/>
  <c r="Y15" i="2"/>
  <c r="AE15" i="2"/>
  <c r="Y17" i="2"/>
  <c r="G19" i="2"/>
  <c r="G20" i="2" s="1"/>
  <c r="AD11" i="1"/>
  <c r="AC11" i="1"/>
  <c r="AB11" i="1"/>
  <c r="AD14" i="1"/>
  <c r="AF11" i="1"/>
  <c r="Z11" i="1"/>
  <c r="Y11" i="1"/>
  <c r="X11" i="1"/>
  <c r="Z12" i="1"/>
  <c r="AB14" i="1"/>
  <c r="AA14" i="1"/>
  <c r="W14" i="1"/>
  <c r="AE17" i="1"/>
  <c r="AF14" i="1"/>
  <c r="X14" i="1"/>
  <c r="AD12" i="1"/>
  <c r="Z18" i="1"/>
  <c r="AC15" i="1"/>
  <c r="AB15" i="1"/>
  <c r="AD18" i="1"/>
  <c r="X15" i="1"/>
  <c r="AD17" i="1"/>
  <c r="Z17" i="1"/>
  <c r="AF15" i="1"/>
  <c r="Z15" i="1"/>
  <c r="W17" i="1"/>
  <c r="AD15" i="1"/>
  <c r="Y15" i="1"/>
  <c r="AE14" i="1"/>
  <c r="Z14" i="1"/>
  <c r="AD13" i="1"/>
  <c r="AC18" i="1"/>
  <c r="Y18" i="1"/>
  <c r="AA13" i="1"/>
  <c r="AF18" i="1"/>
  <c r="AB18" i="1"/>
  <c r="X18" i="1"/>
  <c r="Z13" i="1"/>
  <c r="AE18" i="1"/>
  <c r="AA18" i="1"/>
  <c r="AA17" i="1"/>
  <c r="AC14" i="1"/>
  <c r="AE13" i="1"/>
  <c r="W13" i="1"/>
  <c r="AD16" i="1"/>
  <c r="Z16" i="1"/>
  <c r="AC16" i="1"/>
  <c r="AC12" i="1"/>
  <c r="Y12" i="1"/>
  <c r="AC17" i="1"/>
  <c r="Y17" i="1"/>
  <c r="AF16" i="1"/>
  <c r="AB16" i="1"/>
  <c r="X16" i="1"/>
  <c r="AE15" i="1"/>
  <c r="AA15" i="1"/>
  <c r="AC13" i="1"/>
  <c r="Y13" i="1"/>
  <c r="AF12" i="1"/>
  <c r="AB12" i="1"/>
  <c r="X12" i="1"/>
  <c r="AE11" i="1"/>
  <c r="AA11" i="1"/>
  <c r="Y16" i="1"/>
  <c r="AF17" i="1"/>
  <c r="AB17" i="1"/>
  <c r="AE16" i="1"/>
  <c r="AA16" i="1"/>
  <c r="AF13" i="1"/>
  <c r="AB13" i="1"/>
  <c r="AE12" i="1"/>
  <c r="AA12" i="1"/>
  <c r="G19" i="1"/>
  <c r="G20" i="1" s="1"/>
  <c r="J19" i="1"/>
  <c r="J20" i="1" s="1"/>
  <c r="F19" i="1"/>
  <c r="F20" i="1" s="1"/>
  <c r="D19" i="1"/>
  <c r="D20" i="1" s="1"/>
  <c r="E17" i="6"/>
  <c r="H15" i="6"/>
  <c r="I15" i="6"/>
  <c r="K15" i="6" s="1"/>
  <c r="J19" i="6"/>
  <c r="J20" i="6" s="1"/>
  <c r="Z11" i="6"/>
  <c r="AD15" i="6"/>
  <c r="W11" i="6"/>
  <c r="AE11" i="6"/>
  <c r="AA15" i="6"/>
  <c r="AE15" i="6"/>
  <c r="Z16" i="6"/>
  <c r="AD16" i="6"/>
  <c r="X11" i="6"/>
  <c r="AB11" i="6"/>
  <c r="AF11" i="6"/>
  <c r="Y12" i="6"/>
  <c r="AC12" i="6"/>
  <c r="Y13" i="6"/>
  <c r="AC13" i="6"/>
  <c r="Y14" i="6"/>
  <c r="AC14" i="6"/>
  <c r="X15" i="6"/>
  <c r="AB15" i="6"/>
  <c r="AF15" i="6"/>
  <c r="W16" i="6"/>
  <c r="AA16" i="6"/>
  <c r="AE16" i="6"/>
  <c r="Z17" i="6"/>
  <c r="Y18" i="6"/>
  <c r="AC18" i="6"/>
  <c r="D19" i="6"/>
  <c r="D20" i="6" s="1"/>
  <c r="AD11" i="6"/>
  <c r="Z15" i="6"/>
  <c r="F19" i="6"/>
  <c r="F20" i="6" s="1"/>
  <c r="AA11" i="6"/>
  <c r="W15" i="6"/>
  <c r="H16" i="6"/>
  <c r="G19" i="6"/>
  <c r="G20" i="6" s="1"/>
  <c r="K11" i="6"/>
  <c r="Y11" i="6"/>
  <c r="AC11" i="6"/>
  <c r="Z12" i="6"/>
  <c r="Z13" i="6"/>
  <c r="Z14" i="6"/>
  <c r="Y15" i="6"/>
  <c r="X16" i="6"/>
  <c r="AB16" i="6"/>
  <c r="Z18" i="6"/>
  <c r="AD16" i="5"/>
  <c r="AA16" i="5"/>
  <c r="AE16" i="5"/>
  <c r="Z17" i="5"/>
  <c r="AD17" i="5"/>
  <c r="Z16" i="5"/>
  <c r="E15" i="5"/>
  <c r="W16" i="5"/>
  <c r="K11" i="5"/>
  <c r="Z12" i="5"/>
  <c r="AD12" i="5"/>
  <c r="H13" i="5"/>
  <c r="Z13" i="5"/>
  <c r="AD13" i="5"/>
  <c r="H14" i="5"/>
  <c r="Z14" i="5"/>
  <c r="AD14" i="5"/>
  <c r="E16" i="5"/>
  <c r="X16" i="5"/>
  <c r="AB16" i="5"/>
  <c r="AF16" i="5"/>
  <c r="W17" i="5"/>
  <c r="AA17" i="5"/>
  <c r="AE17" i="5"/>
  <c r="Z18" i="5"/>
  <c r="AD18" i="5"/>
  <c r="Z11" i="5"/>
  <c r="AD11" i="5"/>
  <c r="W12" i="5"/>
  <c r="AA12" i="5"/>
  <c r="W13" i="5"/>
  <c r="AA13" i="5"/>
  <c r="W14" i="5"/>
  <c r="AA14" i="5"/>
  <c r="Z15" i="5"/>
  <c r="Y16" i="5"/>
  <c r="X17" i="5"/>
  <c r="AB17" i="5"/>
  <c r="W18" i="5"/>
  <c r="AA18" i="5"/>
  <c r="Z16" i="4"/>
  <c r="E15" i="4"/>
  <c r="W16" i="4"/>
  <c r="AD17" i="4"/>
  <c r="K11" i="4"/>
  <c r="Z12" i="4"/>
  <c r="AD12" i="4"/>
  <c r="H13" i="4"/>
  <c r="Z13" i="4"/>
  <c r="AD13" i="4"/>
  <c r="H14" i="4"/>
  <c r="Z14" i="4"/>
  <c r="AD14" i="4"/>
  <c r="Y15" i="4"/>
  <c r="AC15" i="4"/>
  <c r="E16" i="4"/>
  <c r="X16" i="4"/>
  <c r="AB16" i="4"/>
  <c r="AF16" i="4"/>
  <c r="W17" i="4"/>
  <c r="AA17" i="4"/>
  <c r="AE17" i="4"/>
  <c r="Z18" i="4"/>
  <c r="AD18" i="4"/>
  <c r="AD16" i="4"/>
  <c r="AA16" i="4"/>
  <c r="AE16" i="4"/>
  <c r="Z17" i="4"/>
  <c r="Z11" i="4"/>
  <c r="AD11" i="4"/>
  <c r="W12" i="4"/>
  <c r="AA12" i="4"/>
  <c r="W13" i="4"/>
  <c r="AA13" i="4"/>
  <c r="W14" i="4"/>
  <c r="AA14" i="4"/>
  <c r="Z15" i="4"/>
  <c r="Y16" i="4"/>
  <c r="X17" i="4"/>
  <c r="AB17" i="4"/>
  <c r="W18" i="4"/>
  <c r="AA18" i="4"/>
  <c r="AD15" i="3"/>
  <c r="W15" i="3"/>
  <c r="AF16" i="3"/>
  <c r="AB16" i="3"/>
  <c r="X16" i="3"/>
  <c r="AE16" i="3"/>
  <c r="AA16" i="3"/>
  <c r="W16" i="3"/>
  <c r="AD16" i="3"/>
  <c r="F19" i="3"/>
  <c r="F20" i="3" s="1"/>
  <c r="F21" i="3" s="1"/>
  <c r="K11" i="3"/>
  <c r="AC15" i="3"/>
  <c r="Y15" i="3"/>
  <c r="AF15" i="3"/>
  <c r="AB15" i="3"/>
  <c r="X15" i="3"/>
  <c r="E18" i="3"/>
  <c r="AC11" i="3"/>
  <c r="Y11" i="3"/>
  <c r="D19" i="3"/>
  <c r="D20" i="3" s="1"/>
  <c r="AF11" i="3"/>
  <c r="AB11" i="3"/>
  <c r="X11" i="3"/>
  <c r="AD11" i="3"/>
  <c r="J19" i="3"/>
  <c r="J20" i="3" s="1"/>
  <c r="Z15" i="3"/>
  <c r="Y16" i="3"/>
  <c r="G19" i="3"/>
  <c r="G20" i="3" s="1"/>
  <c r="W11" i="3"/>
  <c r="AE11" i="3"/>
  <c r="AA15" i="3"/>
  <c r="H16" i="3"/>
  <c r="Z16" i="3"/>
  <c r="E15" i="3"/>
  <c r="Z17" i="3"/>
  <c r="AD17" i="3"/>
  <c r="Z12" i="3"/>
  <c r="Z13" i="3"/>
  <c r="H14" i="3"/>
  <c r="Z14" i="3"/>
  <c r="W17" i="3"/>
  <c r="AA17" i="3"/>
  <c r="Z18" i="3"/>
  <c r="E17" i="2"/>
  <c r="H15" i="2"/>
  <c r="I15" i="2"/>
  <c r="K15" i="2" s="1"/>
  <c r="Z16" i="2"/>
  <c r="AD16" i="2"/>
  <c r="X11" i="2"/>
  <c r="AB11" i="2"/>
  <c r="AF11" i="2"/>
  <c r="Y12" i="2"/>
  <c r="AC12" i="2"/>
  <c r="Y13" i="2"/>
  <c r="AC13" i="2"/>
  <c r="Y14" i="2"/>
  <c r="AC14" i="2"/>
  <c r="W16" i="2"/>
  <c r="AA16" i="2"/>
  <c r="AE16" i="2"/>
  <c r="Z17" i="2"/>
  <c r="AD17" i="2"/>
  <c r="Y18" i="2"/>
  <c r="AC18" i="2"/>
  <c r="D19" i="2"/>
  <c r="D20" i="2" s="1"/>
  <c r="K11" i="2"/>
  <c r="Y11" i="2"/>
  <c r="AC11" i="2"/>
  <c r="Z12" i="2"/>
  <c r="Z13" i="2"/>
  <c r="AD13" i="2"/>
  <c r="Z14" i="2"/>
  <c r="AD14" i="2"/>
  <c r="E16" i="2"/>
  <c r="X16" i="2"/>
  <c r="AB16" i="2"/>
  <c r="AF16" i="2"/>
  <c r="AA17" i="2"/>
  <c r="AE17" i="2"/>
  <c r="Z18" i="2"/>
  <c r="AD18" i="2"/>
  <c r="Z11" i="2"/>
  <c r="AD11" i="2"/>
  <c r="W14" i="2"/>
  <c r="AA14" i="2"/>
  <c r="Z15" i="2"/>
  <c r="Y16" i="2"/>
  <c r="X17" i="2"/>
  <c r="AB17" i="2"/>
  <c r="W18" i="2"/>
  <c r="AA18" i="2"/>
  <c r="AE19" i="4" l="1"/>
  <c r="AE20" i="4" s="1"/>
  <c r="F21" i="6"/>
  <c r="G21" i="6"/>
  <c r="J21" i="6"/>
  <c r="G21" i="5"/>
  <c r="J21" i="5"/>
  <c r="F21" i="5"/>
  <c r="F21" i="4"/>
  <c r="G21" i="4"/>
  <c r="J21" i="4"/>
  <c r="J21" i="3"/>
  <c r="G21" i="3"/>
  <c r="J21" i="2"/>
  <c r="F21" i="2"/>
  <c r="G21" i="2"/>
  <c r="H15" i="1"/>
  <c r="F21" i="1"/>
  <c r="J21" i="1"/>
  <c r="H16" i="1"/>
  <c r="G21" i="1"/>
  <c r="E17" i="1"/>
  <c r="E19" i="1" s="1"/>
  <c r="E20" i="1" s="1"/>
  <c r="AO86" i="2"/>
  <c r="H18" i="6"/>
  <c r="I18" i="6"/>
  <c r="K18" i="6" s="1"/>
  <c r="K19" i="6" s="1"/>
  <c r="K20" i="6" s="1"/>
  <c r="I17" i="1"/>
  <c r="I18" i="1"/>
  <c r="K18" i="1" s="1"/>
  <c r="H18" i="1"/>
  <c r="AE21" i="5"/>
  <c r="AC21" i="5"/>
  <c r="AB19" i="5"/>
  <c r="AB20" i="5" s="1"/>
  <c r="W21" i="5"/>
  <c r="Y19" i="5"/>
  <c r="Y20" i="5" s="1"/>
  <c r="X21" i="5"/>
  <c r="AE19" i="5"/>
  <c r="AE20" i="5" s="1"/>
  <c r="AA21" i="5"/>
  <c r="AF19" i="5"/>
  <c r="AF20" i="5" s="1"/>
  <c r="W19" i="5"/>
  <c r="W20" i="5" s="1"/>
  <c r="Y21" i="5"/>
  <c r="AC19" i="5"/>
  <c r="AC20" i="5" s="1"/>
  <c r="AA19" i="5"/>
  <c r="AA20" i="5" s="1"/>
  <c r="X19" i="5"/>
  <c r="X20" i="5" s="1"/>
  <c r="AF21" i="5"/>
  <c r="AB21" i="5"/>
  <c r="W21" i="4"/>
  <c r="AF21" i="4"/>
  <c r="AC21" i="4"/>
  <c r="X21" i="4"/>
  <c r="AA21" i="4"/>
  <c r="AB19" i="4"/>
  <c r="AB20" i="4" s="1"/>
  <c r="Y19" i="4"/>
  <c r="Y20" i="4" s="1"/>
  <c r="AC19" i="4"/>
  <c r="AC20" i="4" s="1"/>
  <c r="AF19" i="4"/>
  <c r="AF20" i="4" s="1"/>
  <c r="Y21" i="4"/>
  <c r="X19" i="4"/>
  <c r="X20" i="4" s="1"/>
  <c r="AB21" i="4"/>
  <c r="AA19" i="4"/>
  <c r="AA20" i="4" s="1"/>
  <c r="AE21" i="4"/>
  <c r="W19" i="4"/>
  <c r="W20" i="4" s="1"/>
  <c r="AA19" i="3"/>
  <c r="AA20" i="3" s="1"/>
  <c r="Z19" i="3"/>
  <c r="Z20" i="3" s="1"/>
  <c r="AA21" i="3"/>
  <c r="Z21" i="3"/>
  <c r="W21" i="2"/>
  <c r="AA19" i="2"/>
  <c r="AA20" i="2" s="1"/>
  <c r="AE19" i="2"/>
  <c r="AE20" i="2" s="1"/>
  <c r="W19" i="2"/>
  <c r="W20" i="2" s="1"/>
  <c r="AE21" i="2"/>
  <c r="AA21" i="2"/>
  <c r="X21" i="1"/>
  <c r="AE19" i="1"/>
  <c r="AE20" i="1" s="1"/>
  <c r="X19" i="1"/>
  <c r="X20" i="1" s="1"/>
  <c r="AA21" i="1"/>
  <c r="AE21" i="1"/>
  <c r="AA19" i="1"/>
  <c r="AA20" i="1" s="1"/>
  <c r="Y21" i="1"/>
  <c r="Y19" i="1"/>
  <c r="Y20" i="1" s="1"/>
  <c r="W21" i="1"/>
  <c r="W19" i="1"/>
  <c r="W20" i="1" s="1"/>
  <c r="AB21" i="1"/>
  <c r="AB19" i="1"/>
  <c r="AB20" i="1" s="1"/>
  <c r="Z19" i="1"/>
  <c r="Z20" i="1" s="1"/>
  <c r="Z21" i="1"/>
  <c r="AF21" i="1"/>
  <c r="AF19" i="1"/>
  <c r="AF20" i="1" s="1"/>
  <c r="AC21" i="1"/>
  <c r="AC19" i="1"/>
  <c r="AC20" i="1" s="1"/>
  <c r="AD19" i="1"/>
  <c r="AD20" i="1" s="1"/>
  <c r="AD21" i="1"/>
  <c r="Y21" i="6"/>
  <c r="Y19" i="6"/>
  <c r="Y20" i="6" s="1"/>
  <c r="AD21" i="6"/>
  <c r="AD19" i="6"/>
  <c r="AD20" i="6" s="1"/>
  <c r="AB19" i="6"/>
  <c r="AB20" i="6" s="1"/>
  <c r="AB21" i="6"/>
  <c r="AE21" i="6"/>
  <c r="AE19" i="6"/>
  <c r="AE20" i="6" s="1"/>
  <c r="I17" i="6"/>
  <c r="K17" i="6" s="1"/>
  <c r="H17" i="6"/>
  <c r="AC21" i="6"/>
  <c r="AC19" i="6"/>
  <c r="AC20" i="6" s="1"/>
  <c r="AF19" i="6"/>
  <c r="AF20" i="6" s="1"/>
  <c r="AF21" i="6"/>
  <c r="W21" i="6"/>
  <c r="W19" i="6"/>
  <c r="W20" i="6" s="1"/>
  <c r="E19" i="6"/>
  <c r="E20" i="6" s="1"/>
  <c r="AA19" i="6"/>
  <c r="AA20" i="6" s="1"/>
  <c r="AA21" i="6"/>
  <c r="X19" i="6"/>
  <c r="X20" i="6" s="1"/>
  <c r="X21" i="6"/>
  <c r="Z21" i="6"/>
  <c r="Z19" i="6"/>
  <c r="Z20" i="6" s="1"/>
  <c r="E17" i="5"/>
  <c r="H15" i="5"/>
  <c r="I15" i="5"/>
  <c r="Z21" i="5"/>
  <c r="Z19" i="5"/>
  <c r="Z20" i="5" s="1"/>
  <c r="H16" i="5"/>
  <c r="I16" i="5"/>
  <c r="K16" i="5" s="1"/>
  <c r="E18" i="5"/>
  <c r="AD21" i="5"/>
  <c r="AD19" i="5"/>
  <c r="AD20" i="5" s="1"/>
  <c r="AD21" i="4"/>
  <c r="AD19" i="4"/>
  <c r="AD20" i="4" s="1"/>
  <c r="Z21" i="4"/>
  <c r="Z19" i="4"/>
  <c r="Z20" i="4" s="1"/>
  <c r="I16" i="4"/>
  <c r="K16" i="4" s="1"/>
  <c r="E18" i="4"/>
  <c r="H16" i="4"/>
  <c r="E17" i="4"/>
  <c r="H15" i="4"/>
  <c r="I15" i="4"/>
  <c r="X19" i="3"/>
  <c r="X20" i="3" s="1"/>
  <c r="X21" i="3"/>
  <c r="AB19" i="3"/>
  <c r="AB20" i="3" s="1"/>
  <c r="AB21" i="3"/>
  <c r="AF19" i="3"/>
  <c r="AF20" i="3" s="1"/>
  <c r="AF21" i="3"/>
  <c r="W19" i="3"/>
  <c r="W20" i="3" s="1"/>
  <c r="W21" i="3"/>
  <c r="Y19" i="3"/>
  <c r="Y20" i="3" s="1"/>
  <c r="Y21" i="3"/>
  <c r="AC19" i="3"/>
  <c r="AC20" i="3" s="1"/>
  <c r="AC21" i="3"/>
  <c r="E17" i="3"/>
  <c r="I15" i="3"/>
  <c r="H15" i="3"/>
  <c r="AE19" i="3"/>
  <c r="AE20" i="3" s="1"/>
  <c r="AE21" i="3"/>
  <c r="AD21" i="3"/>
  <c r="AD19" i="3"/>
  <c r="AD20" i="3" s="1"/>
  <c r="H18" i="3"/>
  <c r="I18" i="3"/>
  <c r="K18" i="3" s="1"/>
  <c r="I17" i="2"/>
  <c r="K17" i="2" s="1"/>
  <c r="H17" i="2"/>
  <c r="Z21" i="2"/>
  <c r="Z19" i="2"/>
  <c r="Z20" i="2" s="1"/>
  <c r="AF19" i="2"/>
  <c r="AF20" i="2" s="1"/>
  <c r="AF21" i="2"/>
  <c r="Y19" i="2"/>
  <c r="Y20" i="2" s="1"/>
  <c r="Y21" i="2"/>
  <c r="AD21" i="2"/>
  <c r="AD19" i="2"/>
  <c r="AD20" i="2" s="1"/>
  <c r="I16" i="2"/>
  <c r="K16" i="2" s="1"/>
  <c r="E18" i="2"/>
  <c r="H16" i="2"/>
  <c r="AC19" i="2"/>
  <c r="AC20" i="2" s="1"/>
  <c r="AC21" i="2"/>
  <c r="AB19" i="2"/>
  <c r="AB20" i="2" s="1"/>
  <c r="AB21" i="2"/>
  <c r="X19" i="2"/>
  <c r="X20" i="2" s="1"/>
  <c r="X21" i="2"/>
  <c r="H19" i="6" l="1"/>
  <c r="H20" i="6" s="1"/>
  <c r="I19" i="6"/>
  <c r="I20" i="6" s="1"/>
  <c r="H17" i="1"/>
  <c r="K21" i="6"/>
  <c r="H21" i="6"/>
  <c r="I21" i="6"/>
  <c r="E21" i="6"/>
  <c r="E21" i="1"/>
  <c r="H19" i="1"/>
  <c r="H20" i="1" s="1"/>
  <c r="K17" i="1"/>
  <c r="K19" i="1" s="1"/>
  <c r="K20" i="1" s="1"/>
  <c r="I19" i="1"/>
  <c r="I20" i="1" s="1"/>
  <c r="AF22" i="6"/>
  <c r="AF22" i="5"/>
  <c r="D34" i="5" s="1"/>
  <c r="D37" i="5" s="1"/>
  <c r="AF22" i="4"/>
  <c r="D34" i="4" s="1"/>
  <c r="D37" i="4" s="1"/>
  <c r="AF22" i="3"/>
  <c r="D34" i="3" s="1"/>
  <c r="D37" i="3" s="1"/>
  <c r="AF22" i="2"/>
  <c r="D34" i="2" s="1"/>
  <c r="D37" i="2" s="1"/>
  <c r="AF22" i="1"/>
  <c r="I18" i="5"/>
  <c r="K18" i="5" s="1"/>
  <c r="H18" i="5"/>
  <c r="I17" i="5"/>
  <c r="K17" i="5" s="1"/>
  <c r="H17" i="5"/>
  <c r="K15" i="5"/>
  <c r="E19" i="5"/>
  <c r="E20" i="5" s="1"/>
  <c r="I18" i="4"/>
  <c r="K18" i="4" s="1"/>
  <c r="H18" i="4"/>
  <c r="H17" i="4"/>
  <c r="I17" i="4"/>
  <c r="K17" i="4" s="1"/>
  <c r="E19" i="4"/>
  <c r="E20" i="4" s="1"/>
  <c r="K15" i="4"/>
  <c r="H19" i="3"/>
  <c r="H20" i="3" s="1"/>
  <c r="K15" i="3"/>
  <c r="I17" i="3"/>
  <c r="K17" i="3" s="1"/>
  <c r="H17" i="3"/>
  <c r="E19" i="3"/>
  <c r="E20" i="3" s="1"/>
  <c r="I18" i="2"/>
  <c r="K18" i="2" s="1"/>
  <c r="K19" i="2" s="1"/>
  <c r="K20" i="2" s="1"/>
  <c r="H18" i="2"/>
  <c r="H19" i="2" s="1"/>
  <c r="H20" i="2" s="1"/>
  <c r="E19" i="2"/>
  <c r="E20" i="2" s="1"/>
  <c r="K19" i="3" l="1"/>
  <c r="K20" i="3" s="1"/>
  <c r="D34" i="1"/>
  <c r="D37" i="1" s="1"/>
  <c r="D22" i="6"/>
  <c r="I23" i="6" s="1"/>
  <c r="I24" i="6" s="1"/>
  <c r="D34" i="6"/>
  <c r="D37" i="6" s="1"/>
  <c r="E21" i="5"/>
  <c r="E26" i="5"/>
  <c r="E25" i="5"/>
  <c r="J25" i="5"/>
  <c r="F26" i="5"/>
  <c r="G26" i="5"/>
  <c r="J26" i="5"/>
  <c r="D26" i="5"/>
  <c r="G25" i="5"/>
  <c r="D25" i="5"/>
  <c r="F25" i="5"/>
  <c r="G25" i="4"/>
  <c r="J25" i="4"/>
  <c r="J26" i="4"/>
  <c r="F25" i="4"/>
  <c r="G26" i="4"/>
  <c r="D25" i="4"/>
  <c r="F26" i="4"/>
  <c r="D26" i="4"/>
  <c r="E21" i="4"/>
  <c r="E25" i="4"/>
  <c r="E26" i="4"/>
  <c r="K21" i="3"/>
  <c r="K26" i="3"/>
  <c r="K25" i="3"/>
  <c r="G26" i="3"/>
  <c r="F26" i="3"/>
  <c r="J26" i="3"/>
  <c r="G25" i="3"/>
  <c r="F25" i="3"/>
  <c r="J25" i="3"/>
  <c r="D26" i="3"/>
  <c r="D25" i="3"/>
  <c r="E21" i="3"/>
  <c r="E26" i="3"/>
  <c r="E25" i="3"/>
  <c r="H21" i="3"/>
  <c r="H26" i="3"/>
  <c r="H25" i="3"/>
  <c r="K21" i="2"/>
  <c r="K26" i="2"/>
  <c r="K25" i="2"/>
  <c r="E21" i="2"/>
  <c r="E25" i="2"/>
  <c r="E26" i="2"/>
  <c r="H21" i="2"/>
  <c r="H25" i="2"/>
  <c r="H26" i="2"/>
  <c r="F25" i="2"/>
  <c r="J26" i="2"/>
  <c r="F26" i="2"/>
  <c r="G25" i="2"/>
  <c r="J25" i="2"/>
  <c r="D25" i="2"/>
  <c r="G26" i="2"/>
  <c r="D26" i="2"/>
  <c r="H21" i="1"/>
  <c r="I21" i="1"/>
  <c r="K21" i="1"/>
  <c r="H19" i="5"/>
  <c r="H20" i="5" s="1"/>
  <c r="H19" i="4"/>
  <c r="H20" i="4" s="1"/>
  <c r="I19" i="4"/>
  <c r="I20" i="4" s="1"/>
  <c r="K19" i="4"/>
  <c r="K20" i="4" s="1"/>
  <c r="I19" i="3"/>
  <c r="I20" i="3" s="1"/>
  <c r="H23" i="6"/>
  <c r="H24" i="6" s="1"/>
  <c r="J23" i="6"/>
  <c r="J24" i="6" s="1"/>
  <c r="AF23" i="6"/>
  <c r="AF24" i="6" s="1"/>
  <c r="I19" i="5"/>
  <c r="I20" i="5" s="1"/>
  <c r="K19" i="5"/>
  <c r="K20" i="5" s="1"/>
  <c r="I19" i="2"/>
  <c r="I20" i="2" s="1"/>
  <c r="G23" i="6" l="1"/>
  <c r="G24" i="6" s="1"/>
  <c r="E23" i="6"/>
  <c r="E24" i="6" s="1"/>
  <c r="F23" i="6"/>
  <c r="F24" i="6" s="1"/>
  <c r="K23" i="6"/>
  <c r="K24" i="6" s="1"/>
  <c r="D22" i="1"/>
  <c r="J23" i="1" s="1"/>
  <c r="J24" i="1" s="1"/>
  <c r="J26" i="1"/>
  <c r="J25" i="1"/>
  <c r="E25" i="1"/>
  <c r="I26" i="1"/>
  <c r="K26" i="1"/>
  <c r="D25" i="1"/>
  <c r="D26" i="1"/>
  <c r="H26" i="1"/>
  <c r="I25" i="1"/>
  <c r="K25" i="1"/>
  <c r="F26" i="1"/>
  <c r="H25" i="1"/>
  <c r="G26" i="1"/>
  <c r="G25" i="1"/>
  <c r="F25" i="1"/>
  <c r="E26" i="1"/>
  <c r="D25" i="6"/>
  <c r="G25" i="6"/>
  <c r="F26" i="6"/>
  <c r="J25" i="6"/>
  <c r="D26" i="6"/>
  <c r="F25" i="6"/>
  <c r="G26" i="6"/>
  <c r="J26" i="6"/>
  <c r="H25" i="6"/>
  <c r="I25" i="6"/>
  <c r="K25" i="6"/>
  <c r="E26" i="6"/>
  <c r="I26" i="6"/>
  <c r="E25" i="6"/>
  <c r="K26" i="6"/>
  <c r="H26" i="6"/>
  <c r="I21" i="5"/>
  <c r="I26" i="5"/>
  <c r="I25" i="5"/>
  <c r="H21" i="5"/>
  <c r="H25" i="5"/>
  <c r="H26" i="5"/>
  <c r="K21" i="5"/>
  <c r="D22" i="5" s="1"/>
  <c r="I23" i="5" s="1"/>
  <c r="I24" i="5" s="1"/>
  <c r="K25" i="5"/>
  <c r="K26" i="5"/>
  <c r="I21" i="4"/>
  <c r="I25" i="4"/>
  <c r="I26" i="4"/>
  <c r="H21" i="4"/>
  <c r="H26" i="4"/>
  <c r="H25" i="4"/>
  <c r="K21" i="4"/>
  <c r="K25" i="4"/>
  <c r="K26" i="4"/>
  <c r="I21" i="3"/>
  <c r="D22" i="3" s="1"/>
  <c r="E23" i="3" s="1"/>
  <c r="E24" i="3" s="1"/>
  <c r="I26" i="3"/>
  <c r="I25" i="3"/>
  <c r="I21" i="2"/>
  <c r="D22" i="2" s="1"/>
  <c r="E23" i="2" s="1"/>
  <c r="E24" i="2" s="1"/>
  <c r="I25" i="2"/>
  <c r="I26" i="2"/>
  <c r="I23" i="1"/>
  <c r="I24" i="1" s="1"/>
  <c r="AF23" i="1"/>
  <c r="AF24" i="1" s="1"/>
  <c r="F23" i="1"/>
  <c r="F24" i="1" s="1"/>
  <c r="E23" i="1"/>
  <c r="E24" i="1" s="1"/>
  <c r="K23" i="1"/>
  <c r="K24" i="1" s="1"/>
  <c r="H23" i="1"/>
  <c r="H24" i="1" s="1"/>
  <c r="G23" i="1"/>
  <c r="G24" i="1" s="1"/>
  <c r="J23" i="2" l="1"/>
  <c r="J24" i="2" s="1"/>
  <c r="D22" i="4"/>
  <c r="I23" i="4" s="1"/>
  <c r="I24" i="4" s="1"/>
  <c r="AF23" i="3"/>
  <c r="AF24" i="3" s="1"/>
  <c r="J23" i="3"/>
  <c r="J24" i="3" s="1"/>
  <c r="I23" i="3"/>
  <c r="I24" i="3" s="1"/>
  <c r="G23" i="3"/>
  <c r="G24" i="3" s="1"/>
  <c r="K23" i="3"/>
  <c r="K24" i="3" s="1"/>
  <c r="F23" i="3"/>
  <c r="F24" i="3" s="1"/>
  <c r="H23" i="3"/>
  <c r="H24" i="3" s="1"/>
  <c r="H23" i="2"/>
  <c r="H24" i="2" s="1"/>
  <c r="F23" i="2"/>
  <c r="F24" i="2" s="1"/>
  <c r="I23" i="2"/>
  <c r="I24" i="2" s="1"/>
  <c r="G23" i="2"/>
  <c r="G24" i="2" s="1"/>
  <c r="K23" i="2"/>
  <c r="K24" i="2" s="1"/>
  <c r="AF23" i="2"/>
  <c r="AF24" i="2" s="1"/>
  <c r="H23" i="4"/>
  <c r="H24" i="4" s="1"/>
  <c r="AF23" i="4"/>
  <c r="AF24" i="4" s="1"/>
  <c r="J23" i="5"/>
  <c r="J24" i="5" s="1"/>
  <c r="AF23" i="5"/>
  <c r="AF24" i="5" s="1"/>
  <c r="E24" i="5"/>
  <c r="H23" i="5"/>
  <c r="H24" i="5" s="1"/>
  <c r="G23" i="5"/>
  <c r="G24" i="5" s="1"/>
  <c r="F23" i="5"/>
  <c r="F24" i="5" s="1"/>
  <c r="K23" i="5"/>
  <c r="K24" i="5" s="1"/>
  <c r="E23" i="4" l="1"/>
  <c r="E24" i="4" s="1"/>
  <c r="J23" i="4"/>
  <c r="J24" i="4" s="1"/>
  <c r="F23" i="4"/>
  <c r="F24" i="4" s="1"/>
  <c r="G23" i="4"/>
  <c r="G24" i="4" s="1"/>
  <c r="K23" i="4"/>
  <c r="K24" i="4" s="1"/>
</calcChain>
</file>

<file path=xl/sharedStrings.xml><?xml version="1.0" encoding="utf-8"?>
<sst xmlns="http://schemas.openxmlformats.org/spreadsheetml/2006/main" count="408" uniqueCount="60">
  <si>
    <t>I</t>
  </si>
  <si>
    <t>Q</t>
  </si>
  <si>
    <t>Vfraction</t>
  </si>
  <si>
    <t>Q_Vfraction</t>
  </si>
  <si>
    <t>y(1)</t>
  </si>
  <si>
    <t>y(2)</t>
  </si>
  <si>
    <t>y(3)</t>
  </si>
  <si>
    <t>y(4)</t>
  </si>
  <si>
    <t>y(5)</t>
  </si>
  <si>
    <t>y(6)</t>
  </si>
  <si>
    <t>y(7)</t>
  </si>
  <si>
    <t>y(8)</t>
  </si>
  <si>
    <t>y(9)</t>
  </si>
  <si>
    <t>y(10)</t>
  </si>
  <si>
    <t>Row Sample Mean ym</t>
  </si>
  <si>
    <t>Sum</t>
  </si>
  <si>
    <t>mean(qi)</t>
  </si>
  <si>
    <t>Observations:</t>
  </si>
  <si>
    <t>Repetitions:</t>
  </si>
  <si>
    <t>Num. Factors:</t>
  </si>
  <si>
    <t>8*10*qi^2</t>
  </si>
  <si>
    <t>y(1)-ym</t>
  </si>
  <si>
    <t>y(2)-ym</t>
  </si>
  <si>
    <t>y(3)-ym</t>
  </si>
  <si>
    <t>y(4)-ym</t>
  </si>
  <si>
    <t>y(5)-ym</t>
  </si>
  <si>
    <t>y(6)-ym</t>
  </si>
  <si>
    <t>y(7)-ym</t>
  </si>
  <si>
    <t>y(8)-ym</t>
  </si>
  <si>
    <t>y(9)-ym</t>
  </si>
  <si>
    <t>y(10)-ym</t>
  </si>
  <si>
    <t>i</t>
  </si>
  <si>
    <t>Quantile</t>
  </si>
  <si>
    <t>NormalQ</t>
  </si>
  <si>
    <t>n</t>
  </si>
  <si>
    <t>i^0.14</t>
  </si>
  <si>
    <t>(1-i)</t>
  </si>
  <si>
    <t>(1-i)^0.14</t>
  </si>
  <si>
    <t>Residuals</t>
  </si>
  <si>
    <t>Mean</t>
  </si>
  <si>
    <t>Frac. Variation</t>
  </si>
  <si>
    <t>Frac. Variation(%)</t>
  </si>
  <si>
    <t>FACTORIAL ANALYSIS</t>
  </si>
  <si>
    <t>Repetitions</t>
  </si>
  <si>
    <t>CONFIDENCE INTERVALS</t>
  </si>
  <si>
    <t xml:space="preserve">Error Variance </t>
  </si>
  <si>
    <t>Upper Extreme</t>
  </si>
  <si>
    <t>Factor of CI</t>
  </si>
  <si>
    <t>Percentile of Student’s T distribution (For  2^k (r-1) )</t>
  </si>
  <si>
    <t>Num. Of Exp</t>
  </si>
  <si>
    <t>T</t>
  </si>
  <si>
    <t>T_Q</t>
  </si>
  <si>
    <t>T_Vfraction</t>
  </si>
  <si>
    <t>T_Q_Vfraction</t>
  </si>
  <si>
    <t>qi Confidence Interval (95%)</t>
  </si>
  <si>
    <t>Lower Extreme</t>
  </si>
  <si>
    <t>SST</t>
  </si>
  <si>
    <t>Results</t>
  </si>
  <si>
    <t>SSQ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</si>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</sst>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5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3" fontId="0" fillId="0" borderId="0" xfId="0" applyNumberFormat="1"/>
    <xf numFmtId="164" fontId="0" fillId="0" borderId="0" xfId="0" applyNumberFormat="1"/>
    <xf numFmtId="0" fontId="1" fillId="2" borderId="7" xfId="0" applyFont="1" applyFill="1" applyBorder="1"/>
    <xf numFmtId="0" fontId="0" fillId="2" borderId="8" xfId="0" applyFill="1" applyBorder="1"/>
    <xf numFmtId="0" fontId="0" fillId="3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0" borderId="0" xfId="0" applyFont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7" xfId="0" applyFill="1" applyBorder="1"/>
    <xf numFmtId="0" fontId="0" fillId="0" borderId="7" xfId="0" applyBorder="1"/>
    <xf numFmtId="0" fontId="0" fillId="2" borderId="9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7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0" xfId="0" applyBorder="1"/>
    <xf numFmtId="0" fontId="0" fillId="0" borderId="26" xfId="0" applyBorder="1"/>
    <xf numFmtId="0" fontId="0" fillId="0" borderId="27" xfId="0" applyBorder="1"/>
    <xf numFmtId="0" fontId="0" fillId="5" borderId="9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28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4" borderId="9" xfId="0" applyFill="1" applyBorder="1"/>
    <xf numFmtId="0" fontId="0" fillId="5" borderId="29" xfId="0" applyFill="1" applyBorder="1"/>
    <xf numFmtId="0" fontId="0" fillId="5" borderId="15" xfId="0" applyFill="1" applyBorder="1"/>
    <xf numFmtId="0" fontId="0" fillId="5" borderId="16" xfId="0" applyFill="1" applyBorder="1"/>
    <xf numFmtId="0" fontId="0" fillId="0" borderId="11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4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" fillId="2" borderId="22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37" xfId="0" applyBorder="1"/>
    <xf numFmtId="0" fontId="0" fillId="2" borderId="19" xfId="0" applyFill="1" applyBorder="1"/>
    <xf numFmtId="0" fontId="0" fillId="2" borderId="26" xfId="0" applyFill="1" applyBorder="1" applyAlignment="1">
      <alignment vertical="top" wrapText="1"/>
    </xf>
    <xf numFmtId="164" fontId="0" fillId="0" borderId="27" xfId="0" applyNumberFormat="1" applyBorder="1"/>
    <xf numFmtId="0" fontId="0" fillId="2" borderId="26" xfId="0" applyFill="1" applyBorder="1"/>
    <xf numFmtId="0" fontId="0" fillId="2" borderId="23" xfId="0" applyFill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794382085218074E-3"/>
                  <c:y val="-0.21729102335627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Low_Single!$AN$5:$AN$84</c:f>
              <c:numCache>
                <c:formatCode>General</c:formatCode>
                <c:ptCount val="80"/>
                <c:pt idx="0">
                  <c:v>-2.4929845460225399</c:v>
                </c:pt>
                <c:pt idx="1">
                  <c:v>-2.0831513947736373</c:v>
                </c:pt>
                <c:pt idx="2">
                  <c:v>-1.8657648402099227</c:v>
                </c:pt>
                <c:pt idx="3">
                  <c:v>-1.7111021101884196</c:v>
                </c:pt>
                <c:pt idx="4">
                  <c:v>-1.5886662689871429</c:v>
                </c:pt>
                <c:pt idx="5">
                  <c:v>-1.486080291836344</c:v>
                </c:pt>
                <c:pt idx="6">
                  <c:v>-1.3970237464251414</c:v>
                </c:pt>
                <c:pt idx="7">
                  <c:v>-1.3178098407415364</c:v>
                </c:pt>
                <c:pt idx="8">
                  <c:v>-1.2460901654695893</c:v>
                </c:pt>
                <c:pt idx="9">
                  <c:v>-1.1802716510750031</c:v>
                </c:pt>
                <c:pt idx="10">
                  <c:v>-1.119221134199847</c:v>
                </c:pt>
                <c:pt idx="11">
                  <c:v>-1.0621021066490544</c:v>
                </c:pt>
                <c:pt idx="12">
                  <c:v>-1.0082783038771823</c:v>
                </c:pt>
                <c:pt idx="13">
                  <c:v>-0.95725368129332633</c:v>
                </c:pt>
                <c:pt idx="14">
                  <c:v>-0.90863340333185738</c:v>
                </c:pt>
                <c:pt idx="15">
                  <c:v>-0.86209756667827031</c:v>
                </c:pt>
                <c:pt idx="16">
                  <c:v>-0.81738295788941406</c:v>
                </c:pt>
                <c:pt idx="17">
                  <c:v>-0.77427005635431245</c:v>
                </c:pt>
                <c:pt idx="18">
                  <c:v>-0.7325735637421168</c:v>
                </c:pt>
                <c:pt idx="19">
                  <c:v>-0.69213536556228017</c:v>
                </c:pt>
                <c:pt idx="20">
                  <c:v>-0.6528192079877555</c:v>
                </c:pt>
                <c:pt idx="21">
                  <c:v>-0.61450660849518524</c:v>
                </c:pt>
                <c:pt idx="22">
                  <c:v>-0.57709366971925891</c:v>
                </c:pt>
                <c:pt idx="23">
                  <c:v>-0.54048856494806119</c:v>
                </c:pt>
                <c:pt idx="24">
                  <c:v>-0.50460953012473142</c:v>
                </c:pt>
                <c:pt idx="25">
                  <c:v>-0.4693832426714365</c:v>
                </c:pt>
                <c:pt idx="26">
                  <c:v>-0.43474349909707011</c:v>
                </c:pt>
                <c:pt idx="27">
                  <c:v>-0.4006301257381869</c:v>
                </c:pt>
                <c:pt idx="28">
                  <c:v>-0.36698807305277065</c:v>
                </c:pt>
                <c:pt idx="29">
                  <c:v>-0.33376665557466606</c:v>
                </c:pt>
                <c:pt idx="30">
                  <c:v>-0.30091890823963879</c:v>
                </c:pt>
                <c:pt idx="31">
                  <c:v>-0.26840103619470485</c:v>
                </c:pt>
                <c:pt idx="32">
                  <c:v>-0.23617194000999964</c:v>
                </c:pt>
                <c:pt idx="33">
                  <c:v>-0.20419280185299005</c:v>
                </c:pt>
                <c:pt idx="34">
                  <c:v>-0.17242672096007022</c:v>
                </c:pt>
                <c:pt idx="35">
                  <c:v>-0.1408383888659345</c:v>
                </c:pt>
                <c:pt idx="36">
                  <c:v>-0.10939379648226645</c:v>
                </c:pt>
                <c:pt idx="37">
                  <c:v>-7.8059966366998385E-2</c:v>
                </c:pt>
                <c:pt idx="38">
                  <c:v>-4.6804704475896027E-2</c:v>
                </c:pt>
                <c:pt idx="39">
                  <c:v>-1.5596366399235411E-2</c:v>
                </c:pt>
                <c:pt idx="40">
                  <c:v>1.5596366399235411E-2</c:v>
                </c:pt>
                <c:pt idx="41">
                  <c:v>4.6804704475896027E-2</c:v>
                </c:pt>
                <c:pt idx="42">
                  <c:v>7.8059966366998385E-2</c:v>
                </c:pt>
                <c:pt idx="43">
                  <c:v>0.10939379648226645</c:v>
                </c:pt>
                <c:pt idx="44">
                  <c:v>0.1408383888659345</c:v>
                </c:pt>
                <c:pt idx="45">
                  <c:v>0.17242672096007022</c:v>
                </c:pt>
                <c:pt idx="46">
                  <c:v>0.20419280185299005</c:v>
                </c:pt>
                <c:pt idx="47">
                  <c:v>0.23617194000999964</c:v>
                </c:pt>
                <c:pt idx="48">
                  <c:v>0.26840103619470485</c:v>
                </c:pt>
                <c:pt idx="49">
                  <c:v>0.30091890823963879</c:v>
                </c:pt>
                <c:pt idx="50">
                  <c:v>0.33376665557466606</c:v>
                </c:pt>
                <c:pt idx="51">
                  <c:v>0.36698807305277065</c:v>
                </c:pt>
                <c:pt idx="52">
                  <c:v>0.4006301257381869</c:v>
                </c:pt>
                <c:pt idx="53">
                  <c:v>0.43474349909706955</c:v>
                </c:pt>
                <c:pt idx="54">
                  <c:v>0.4693832426714365</c:v>
                </c:pt>
                <c:pt idx="55">
                  <c:v>0.50460953012473142</c:v>
                </c:pt>
                <c:pt idx="56">
                  <c:v>0.54048856494806119</c:v>
                </c:pt>
                <c:pt idx="57">
                  <c:v>0.57709366971925891</c:v>
                </c:pt>
                <c:pt idx="58">
                  <c:v>0.61450660849518524</c:v>
                </c:pt>
                <c:pt idx="59">
                  <c:v>0.6528192079877555</c:v>
                </c:pt>
                <c:pt idx="60">
                  <c:v>0.69213536556227961</c:v>
                </c:pt>
                <c:pt idx="61">
                  <c:v>0.7325735637421168</c:v>
                </c:pt>
                <c:pt idx="62">
                  <c:v>0.77427005635431245</c:v>
                </c:pt>
                <c:pt idx="63">
                  <c:v>0.81738295788941406</c:v>
                </c:pt>
                <c:pt idx="64">
                  <c:v>0.86209756667827087</c:v>
                </c:pt>
                <c:pt idx="65">
                  <c:v>0.90863340333185738</c:v>
                </c:pt>
                <c:pt idx="66">
                  <c:v>0.95725368129332689</c:v>
                </c:pt>
                <c:pt idx="67">
                  <c:v>1.0082783038771823</c:v>
                </c:pt>
                <c:pt idx="68">
                  <c:v>1.0621021066490544</c:v>
                </c:pt>
                <c:pt idx="69">
                  <c:v>1.119221134199847</c:v>
                </c:pt>
                <c:pt idx="70">
                  <c:v>1.1802716510750031</c:v>
                </c:pt>
                <c:pt idx="71">
                  <c:v>1.2460901654695893</c:v>
                </c:pt>
                <c:pt idx="72">
                  <c:v>1.3178098407415364</c:v>
                </c:pt>
                <c:pt idx="73">
                  <c:v>1.3970237464251407</c:v>
                </c:pt>
                <c:pt idx="74">
                  <c:v>1.4860802918363445</c:v>
                </c:pt>
                <c:pt idx="75">
                  <c:v>1.5886662689871429</c:v>
                </c:pt>
                <c:pt idx="76">
                  <c:v>1.7111021101884201</c:v>
                </c:pt>
                <c:pt idx="77">
                  <c:v>1.8657648402099227</c:v>
                </c:pt>
                <c:pt idx="78">
                  <c:v>2.0831513947736369</c:v>
                </c:pt>
                <c:pt idx="79">
                  <c:v>2.4929845460225413</c:v>
                </c:pt>
              </c:numCache>
            </c:numRef>
          </c:xVal>
          <c:yVal>
            <c:numRef>
              <c:f>Low_Single!$AO$5:$AO$84</c:f>
              <c:numCache>
                <c:formatCode>General</c:formatCode>
                <c:ptCount val="80"/>
                <c:pt idx="0">
                  <c:v>-1.8832020997370001E-4</c:v>
                </c:pt>
                <c:pt idx="1">
                  <c:v>-1.8832020997370001E-4</c:v>
                </c:pt>
                <c:pt idx="2">
                  <c:v>-1.541119860014005E-4</c:v>
                </c:pt>
                <c:pt idx="3">
                  <c:v>-1.4895013123369981E-4</c:v>
                </c:pt>
                <c:pt idx="4">
                  <c:v>-1.4895013123369981E-4</c:v>
                </c:pt>
                <c:pt idx="5">
                  <c:v>-1.3630796150490039E-4</c:v>
                </c:pt>
                <c:pt idx="6">
                  <c:v>-1.2747156605459961E-4</c:v>
                </c:pt>
                <c:pt idx="7">
                  <c:v>-1.247594050743997E-4</c:v>
                </c:pt>
                <c:pt idx="8">
                  <c:v>-8.3333333333699723E-5</c:v>
                </c:pt>
                <c:pt idx="9">
                  <c:v>-8.3333333333699723E-5</c:v>
                </c:pt>
                <c:pt idx="10">
                  <c:v>-5.7567804024900172E-5</c:v>
                </c:pt>
                <c:pt idx="11">
                  <c:v>-5.0000000000400419E-5</c:v>
                </c:pt>
                <c:pt idx="12">
                  <c:v>-4.1732283464599937E-5</c:v>
                </c:pt>
                <c:pt idx="13">
                  <c:v>-4.1644794400400031E-5</c:v>
                </c:pt>
                <c:pt idx="14">
                  <c:v>-3.8145231846399563E-5</c:v>
                </c:pt>
                <c:pt idx="15">
                  <c:v>-3.7795275590599142E-5</c:v>
                </c:pt>
                <c:pt idx="16">
                  <c:v>-3.0314960630399911E-5</c:v>
                </c:pt>
                <c:pt idx="17">
                  <c:v>-2.9571303586900351E-5</c:v>
                </c:pt>
                <c:pt idx="18">
                  <c:v>-2.0384951880900521E-5</c:v>
                </c:pt>
                <c:pt idx="19">
                  <c:v>-9.7550306214005608E-6</c:v>
                </c:pt>
                <c:pt idx="20">
                  <c:v>-3.9370078740000001E-6</c:v>
                </c:pt>
                <c:pt idx="21">
                  <c:v>-3.9370078740000001E-6</c:v>
                </c:pt>
                <c:pt idx="22">
                  <c:v>-3.9370078740000001E-6</c:v>
                </c:pt>
                <c:pt idx="23">
                  <c:v>-3.9370078740000001E-6</c:v>
                </c:pt>
                <c:pt idx="24">
                  <c:v>-3.9370078740000001E-6</c:v>
                </c:pt>
                <c:pt idx="25">
                  <c:v>-3.9370078740000001E-6</c:v>
                </c:pt>
                <c:pt idx="26">
                  <c:v>-3.9370078740000001E-6</c:v>
                </c:pt>
                <c:pt idx="27">
                  <c:v>-3.9370078740000001E-6</c:v>
                </c:pt>
                <c:pt idx="28">
                  <c:v>-3.9370078740000001E-6</c:v>
                </c:pt>
                <c:pt idx="29">
                  <c:v>-3.9370078740000001E-6</c:v>
                </c:pt>
                <c:pt idx="30">
                  <c:v>-3.9370078740000001E-6</c:v>
                </c:pt>
                <c:pt idx="31">
                  <c:v>-3.9370078740000001E-6</c:v>
                </c:pt>
                <c:pt idx="32">
                  <c:v>2.6246719140102242E-7</c:v>
                </c:pt>
                <c:pt idx="33">
                  <c:v>1.9685039373000708E-6</c:v>
                </c:pt>
                <c:pt idx="34">
                  <c:v>1.9685039373000708E-6</c:v>
                </c:pt>
                <c:pt idx="35">
                  <c:v>2.6246719159999998E-6</c:v>
                </c:pt>
                <c:pt idx="36">
                  <c:v>2.6246719159999998E-6</c:v>
                </c:pt>
                <c:pt idx="37">
                  <c:v>2.6246719159999998E-6</c:v>
                </c:pt>
                <c:pt idx="38">
                  <c:v>2.6246719159999998E-6</c:v>
                </c:pt>
                <c:pt idx="39">
                  <c:v>2.974628171599145E-6</c:v>
                </c:pt>
                <c:pt idx="40">
                  <c:v>2.974628171599145E-6</c:v>
                </c:pt>
                <c:pt idx="41">
                  <c:v>3.7620297464006909E-6</c:v>
                </c:pt>
                <c:pt idx="42">
                  <c:v>5.1618547676005036E-6</c:v>
                </c:pt>
                <c:pt idx="43">
                  <c:v>5.5118110234009246E-6</c:v>
                </c:pt>
                <c:pt idx="44">
                  <c:v>8.5301837273003833E-6</c:v>
                </c:pt>
                <c:pt idx="45">
                  <c:v>8.5301837273003833E-6</c:v>
                </c:pt>
                <c:pt idx="46">
                  <c:v>9.1863517059999998E-6</c:v>
                </c:pt>
                <c:pt idx="47">
                  <c:v>9.1863517059999998E-6</c:v>
                </c:pt>
                <c:pt idx="48">
                  <c:v>9.1863517059999998E-6</c:v>
                </c:pt>
                <c:pt idx="49">
                  <c:v>9.1863517059999998E-6</c:v>
                </c:pt>
                <c:pt idx="50">
                  <c:v>1.03674540685994E-5</c:v>
                </c:pt>
                <c:pt idx="51">
                  <c:v>1.080489938759966E-5</c:v>
                </c:pt>
                <c:pt idx="52">
                  <c:v>1.286089238809913E-5</c:v>
                </c:pt>
                <c:pt idx="53">
                  <c:v>1.4260717410400501E-5</c:v>
                </c:pt>
                <c:pt idx="54">
                  <c:v>1.5660542432599511E-5</c:v>
                </c:pt>
                <c:pt idx="55">
                  <c:v>2.1172353456099319E-5</c:v>
                </c:pt>
                <c:pt idx="56">
                  <c:v>2.1172353456099319E-5</c:v>
                </c:pt>
                <c:pt idx="57">
                  <c:v>2.3928258967599422E-5</c:v>
                </c:pt>
                <c:pt idx="58">
                  <c:v>3.4776902887300332E-5</c:v>
                </c:pt>
                <c:pt idx="59">
                  <c:v>3.4776902887300332E-5</c:v>
                </c:pt>
                <c:pt idx="60">
                  <c:v>3.4776902887300332E-5</c:v>
                </c:pt>
                <c:pt idx="61">
                  <c:v>3.4776902887300332E-5</c:v>
                </c:pt>
                <c:pt idx="62">
                  <c:v>3.9238845144599743E-5</c:v>
                </c:pt>
                <c:pt idx="63">
                  <c:v>4.6106736658099723E-5</c:v>
                </c:pt>
                <c:pt idx="64">
                  <c:v>4.9781277340600623E-5</c:v>
                </c:pt>
                <c:pt idx="65">
                  <c:v>5.4505686789401223E-5</c:v>
                </c:pt>
                <c:pt idx="66">
                  <c:v>5.7655293088600471E-5</c:v>
                </c:pt>
                <c:pt idx="67">
                  <c:v>6.1067366579400234E-5</c:v>
                </c:pt>
                <c:pt idx="68">
                  <c:v>6.4916885389099642E-5</c:v>
                </c:pt>
                <c:pt idx="69">
                  <c:v>6.762904636940098E-5</c:v>
                </c:pt>
                <c:pt idx="70">
                  <c:v>7.0341207348599902E-5</c:v>
                </c:pt>
                <c:pt idx="71">
                  <c:v>7.1172353455599413E-5</c:v>
                </c:pt>
                <c:pt idx="72">
                  <c:v>7.4146981627300039E-5</c:v>
                </c:pt>
                <c:pt idx="73">
                  <c:v>7.4146981627300039E-5</c:v>
                </c:pt>
                <c:pt idx="74">
                  <c:v>7.7602799650099141E-5</c:v>
                </c:pt>
                <c:pt idx="75">
                  <c:v>8.8670166229599424E-5</c:v>
                </c:pt>
                <c:pt idx="76">
                  <c:v>1.266404199473004E-4</c:v>
                </c:pt>
                <c:pt idx="77">
                  <c:v>1.266404199473004E-4</c:v>
                </c:pt>
                <c:pt idx="78">
                  <c:v>1.397637795273001E-4</c:v>
                </c:pt>
                <c:pt idx="79">
                  <c:v>1.397637795273001E-4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A-4D95-939B-172A31CF3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534719"/>
        <c:axId val="1955535967"/>
      </c:scatterChart>
      <c:valAx>
        <c:axId val="195553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35967"/>
        <c:crosses val="autoZero"/>
        <c:crossBetween val="midCat"/>
      </c:valAx>
      <c:valAx>
        <c:axId val="195553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3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938748573383344E-3"/>
                  <c:y val="-0.20752928905547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Medium_Bulk!$AN$5:$AN$84</c:f>
              <c:numCache>
                <c:formatCode>General</c:formatCode>
                <c:ptCount val="80"/>
                <c:pt idx="0">
                  <c:v>-2.4929845460225399</c:v>
                </c:pt>
                <c:pt idx="1">
                  <c:v>-2.0831513947736373</c:v>
                </c:pt>
                <c:pt idx="2">
                  <c:v>-1.8657648402099227</c:v>
                </c:pt>
                <c:pt idx="3">
                  <c:v>-1.7111021101884196</c:v>
                </c:pt>
                <c:pt idx="4">
                  <c:v>-1.5886662689871429</c:v>
                </c:pt>
                <c:pt idx="5">
                  <c:v>-1.486080291836344</c:v>
                </c:pt>
                <c:pt idx="6">
                  <c:v>-1.3970237464251414</c:v>
                </c:pt>
                <c:pt idx="7">
                  <c:v>-1.3178098407415364</c:v>
                </c:pt>
                <c:pt idx="8">
                  <c:v>-1.2460901654695893</c:v>
                </c:pt>
                <c:pt idx="9">
                  <c:v>-1.1802716510750031</c:v>
                </c:pt>
                <c:pt idx="10">
                  <c:v>-1.119221134199847</c:v>
                </c:pt>
                <c:pt idx="11">
                  <c:v>-1.0621021066490544</c:v>
                </c:pt>
                <c:pt idx="12">
                  <c:v>-1.0082783038771823</c:v>
                </c:pt>
                <c:pt idx="13">
                  <c:v>-0.95725368129332633</c:v>
                </c:pt>
                <c:pt idx="14">
                  <c:v>-0.90863340333185738</c:v>
                </c:pt>
                <c:pt idx="15">
                  <c:v>-0.86209756667827031</c:v>
                </c:pt>
                <c:pt idx="16">
                  <c:v>-0.81738295788941406</c:v>
                </c:pt>
                <c:pt idx="17">
                  <c:v>-0.77427005635431245</c:v>
                </c:pt>
                <c:pt idx="18">
                  <c:v>-0.7325735637421168</c:v>
                </c:pt>
                <c:pt idx="19">
                  <c:v>-0.69213536556228017</c:v>
                </c:pt>
                <c:pt idx="20">
                  <c:v>-0.6528192079877555</c:v>
                </c:pt>
                <c:pt idx="21">
                  <c:v>-0.61450660849518524</c:v>
                </c:pt>
                <c:pt idx="22">
                  <c:v>-0.57709366971925891</c:v>
                </c:pt>
                <c:pt idx="23">
                  <c:v>-0.54048856494806119</c:v>
                </c:pt>
                <c:pt idx="24">
                  <c:v>-0.50460953012473142</c:v>
                </c:pt>
                <c:pt idx="25">
                  <c:v>-0.4693832426714365</c:v>
                </c:pt>
                <c:pt idx="26">
                  <c:v>-0.43474349909707011</c:v>
                </c:pt>
                <c:pt idx="27">
                  <c:v>-0.4006301257381869</c:v>
                </c:pt>
                <c:pt idx="28">
                  <c:v>-0.36698807305277065</c:v>
                </c:pt>
                <c:pt idx="29">
                  <c:v>-0.33376665557466606</c:v>
                </c:pt>
                <c:pt idx="30">
                  <c:v>-0.30091890823963879</c:v>
                </c:pt>
                <c:pt idx="31">
                  <c:v>-0.26840103619470485</c:v>
                </c:pt>
                <c:pt idx="32">
                  <c:v>-0.23617194000999964</c:v>
                </c:pt>
                <c:pt idx="33">
                  <c:v>-0.20419280185299005</c:v>
                </c:pt>
                <c:pt idx="34">
                  <c:v>-0.17242672096007022</c:v>
                </c:pt>
                <c:pt idx="35">
                  <c:v>-0.1408383888659345</c:v>
                </c:pt>
                <c:pt idx="36">
                  <c:v>-0.10939379648226645</c:v>
                </c:pt>
                <c:pt idx="37">
                  <c:v>-7.8059966366998385E-2</c:v>
                </c:pt>
                <c:pt idx="38">
                  <c:v>-4.6804704475896027E-2</c:v>
                </c:pt>
                <c:pt idx="39">
                  <c:v>-1.5596366399235411E-2</c:v>
                </c:pt>
                <c:pt idx="40">
                  <c:v>1.5596366399235411E-2</c:v>
                </c:pt>
                <c:pt idx="41">
                  <c:v>4.6804704475896027E-2</c:v>
                </c:pt>
                <c:pt idx="42">
                  <c:v>7.8059966366998385E-2</c:v>
                </c:pt>
                <c:pt idx="43">
                  <c:v>0.10939379648226645</c:v>
                </c:pt>
                <c:pt idx="44">
                  <c:v>0.1408383888659345</c:v>
                </c:pt>
                <c:pt idx="45">
                  <c:v>0.17242672096007022</c:v>
                </c:pt>
                <c:pt idx="46">
                  <c:v>0.20419280185299005</c:v>
                </c:pt>
                <c:pt idx="47">
                  <c:v>0.23617194000999964</c:v>
                </c:pt>
                <c:pt idx="48">
                  <c:v>0.26840103619470485</c:v>
                </c:pt>
                <c:pt idx="49">
                  <c:v>0.30091890823963879</c:v>
                </c:pt>
                <c:pt idx="50">
                  <c:v>0.33376665557466606</c:v>
                </c:pt>
                <c:pt idx="51">
                  <c:v>0.36698807305277065</c:v>
                </c:pt>
                <c:pt idx="52">
                  <c:v>0.4006301257381869</c:v>
                </c:pt>
                <c:pt idx="53">
                  <c:v>0.43474349909706955</c:v>
                </c:pt>
                <c:pt idx="54">
                  <c:v>0.4693832426714365</c:v>
                </c:pt>
                <c:pt idx="55">
                  <c:v>0.50460953012473142</c:v>
                </c:pt>
                <c:pt idx="56">
                  <c:v>0.54048856494806119</c:v>
                </c:pt>
                <c:pt idx="57">
                  <c:v>0.57709366971925891</c:v>
                </c:pt>
                <c:pt idx="58">
                  <c:v>0.61450660849518524</c:v>
                </c:pt>
                <c:pt idx="59">
                  <c:v>0.6528192079877555</c:v>
                </c:pt>
                <c:pt idx="60">
                  <c:v>0.69213536556227961</c:v>
                </c:pt>
                <c:pt idx="61">
                  <c:v>0.7325735637421168</c:v>
                </c:pt>
                <c:pt idx="62">
                  <c:v>0.77427005635431245</c:v>
                </c:pt>
                <c:pt idx="63">
                  <c:v>0.81738295788941406</c:v>
                </c:pt>
                <c:pt idx="64">
                  <c:v>0.86209756667827087</c:v>
                </c:pt>
                <c:pt idx="65">
                  <c:v>0.90863340333185738</c:v>
                </c:pt>
                <c:pt idx="66">
                  <c:v>0.95725368129332689</c:v>
                </c:pt>
                <c:pt idx="67">
                  <c:v>1.0082783038771823</c:v>
                </c:pt>
                <c:pt idx="68">
                  <c:v>1.0621021066490544</c:v>
                </c:pt>
                <c:pt idx="69">
                  <c:v>1.119221134199847</c:v>
                </c:pt>
                <c:pt idx="70">
                  <c:v>1.1802716510750031</c:v>
                </c:pt>
                <c:pt idx="71">
                  <c:v>1.2460901654695893</c:v>
                </c:pt>
                <c:pt idx="72">
                  <c:v>1.3178098407415364</c:v>
                </c:pt>
                <c:pt idx="73">
                  <c:v>1.3970237464251407</c:v>
                </c:pt>
                <c:pt idx="74">
                  <c:v>1.4860802918363445</c:v>
                </c:pt>
                <c:pt idx="75">
                  <c:v>1.5886662689871429</c:v>
                </c:pt>
                <c:pt idx="76">
                  <c:v>1.7111021101884201</c:v>
                </c:pt>
                <c:pt idx="77">
                  <c:v>1.8657648402099227</c:v>
                </c:pt>
                <c:pt idx="78">
                  <c:v>2.0831513947736369</c:v>
                </c:pt>
                <c:pt idx="79">
                  <c:v>2.4929845460225413</c:v>
                </c:pt>
              </c:numCache>
            </c:numRef>
          </c:xVal>
          <c:yVal>
            <c:numRef>
              <c:f>Medium_Bulk!$AO$5:$AO$84</c:f>
              <c:numCache>
                <c:formatCode>General</c:formatCode>
                <c:ptCount val="80"/>
                <c:pt idx="0">
                  <c:v>-4.0988626421680288E-4</c:v>
                </c:pt>
                <c:pt idx="1">
                  <c:v>-4.035870516183003E-4</c:v>
                </c:pt>
                <c:pt idx="2">
                  <c:v>-3.9475065616750019E-4</c:v>
                </c:pt>
                <c:pt idx="3">
                  <c:v>-3.9370078740190011E-4</c:v>
                </c:pt>
                <c:pt idx="4">
                  <c:v>-3.9028871391029972E-4</c:v>
                </c:pt>
                <c:pt idx="5">
                  <c:v>-3.8241469816229992E-4</c:v>
                </c:pt>
                <c:pt idx="6">
                  <c:v>-3.7646544181970011E-4</c:v>
                </c:pt>
                <c:pt idx="7">
                  <c:v>-3.6115485564299979E-4</c:v>
                </c:pt>
                <c:pt idx="8">
                  <c:v>-3.5546806649170039E-4</c:v>
                </c:pt>
                <c:pt idx="9">
                  <c:v>-3.5380577427820102E-4</c:v>
                </c:pt>
                <c:pt idx="10">
                  <c:v>-3.4601924759380259E-4</c:v>
                </c:pt>
                <c:pt idx="11">
                  <c:v>-3.4540682414730198E-4</c:v>
                </c:pt>
                <c:pt idx="12">
                  <c:v>-3.212598425195003E-4</c:v>
                </c:pt>
                <c:pt idx="13">
                  <c:v>-3.0971128608890019E-4</c:v>
                </c:pt>
                <c:pt idx="14">
                  <c:v>-2.908136482942004E-4</c:v>
                </c:pt>
                <c:pt idx="15">
                  <c:v>-2.8766404199499952E-4</c:v>
                </c:pt>
                <c:pt idx="16">
                  <c:v>-2.2677165354350031E-4</c:v>
                </c:pt>
                <c:pt idx="17">
                  <c:v>-2.2572178477690011E-4</c:v>
                </c:pt>
                <c:pt idx="18">
                  <c:v>-1.8582677165320151E-4</c:v>
                </c:pt>
                <c:pt idx="19">
                  <c:v>-1.837270341209004E-4</c:v>
                </c:pt>
                <c:pt idx="20">
                  <c:v>-1.826771653540005E-4</c:v>
                </c:pt>
                <c:pt idx="21">
                  <c:v>-1.4278215223150059E-4</c:v>
                </c:pt>
                <c:pt idx="22">
                  <c:v>-1.371828521437007E-4</c:v>
                </c:pt>
                <c:pt idx="23">
                  <c:v>-1.3517060367480149E-4</c:v>
                </c:pt>
                <c:pt idx="24">
                  <c:v>-1.293088363953018E-4</c:v>
                </c:pt>
                <c:pt idx="25">
                  <c:v>-1.007874015745004E-4</c:v>
                </c:pt>
                <c:pt idx="26">
                  <c:v>-9.2388451443299949E-5</c:v>
                </c:pt>
                <c:pt idx="27">
                  <c:v>-8.6876640420299744E-5</c:v>
                </c:pt>
                <c:pt idx="28">
                  <c:v>-8.5301837270800734E-5</c:v>
                </c:pt>
                <c:pt idx="29">
                  <c:v>-6.8241469815900294E-5</c:v>
                </c:pt>
                <c:pt idx="30">
                  <c:v>-6.7191601049999133E-5</c:v>
                </c:pt>
                <c:pt idx="31">
                  <c:v>-5.984251968520031E-5</c:v>
                </c:pt>
                <c:pt idx="32">
                  <c:v>-5.984251968520031E-5</c:v>
                </c:pt>
                <c:pt idx="33">
                  <c:v>-5.6692913385999327E-5</c:v>
                </c:pt>
                <c:pt idx="34">
                  <c:v>-4.88188976377011E-5</c:v>
                </c:pt>
                <c:pt idx="35">
                  <c:v>-3.2895888014300781E-5</c:v>
                </c:pt>
                <c:pt idx="36">
                  <c:v>3.6745406822996651E-6</c:v>
                </c:pt>
                <c:pt idx="37">
                  <c:v>4.1994750654998289E-6</c:v>
                </c:pt>
                <c:pt idx="38">
                  <c:v>1.8722659667699471E-5</c:v>
                </c:pt>
                <c:pt idx="39">
                  <c:v>2.6246719160099699E-5</c:v>
                </c:pt>
                <c:pt idx="40">
                  <c:v>5.5643044619798493E-5</c:v>
                </c:pt>
                <c:pt idx="41">
                  <c:v>5.6780402449699632E-5</c:v>
                </c:pt>
                <c:pt idx="42">
                  <c:v>5.8617672791198138E-5</c:v>
                </c:pt>
                <c:pt idx="43">
                  <c:v>5.8792650918999482E-5</c:v>
                </c:pt>
                <c:pt idx="44">
                  <c:v>5.9230096237698759E-5</c:v>
                </c:pt>
                <c:pt idx="45">
                  <c:v>6.1679790026199222E-5</c:v>
                </c:pt>
                <c:pt idx="46">
                  <c:v>6.9291338582699175E-5</c:v>
                </c:pt>
                <c:pt idx="47">
                  <c:v>7.2353455818298731E-5</c:v>
                </c:pt>
                <c:pt idx="48">
                  <c:v>7.6727909011298917E-5</c:v>
                </c:pt>
                <c:pt idx="49">
                  <c:v>8.7139107611799646E-5</c:v>
                </c:pt>
                <c:pt idx="50">
                  <c:v>9.0288713911000629E-5</c:v>
                </c:pt>
                <c:pt idx="51">
                  <c:v>1.0953630796169821E-4</c:v>
                </c:pt>
                <c:pt idx="52">
                  <c:v>1.12423447069198E-4</c:v>
                </c:pt>
                <c:pt idx="53">
                  <c:v>1.158355205596994E-4</c:v>
                </c:pt>
                <c:pt idx="54">
                  <c:v>1.2965879265069979E-4</c:v>
                </c:pt>
                <c:pt idx="55">
                  <c:v>1.3027121609770001E-4</c:v>
                </c:pt>
                <c:pt idx="56">
                  <c:v>1.396325459317987E-4</c:v>
                </c:pt>
                <c:pt idx="57">
                  <c:v>1.4041994750619779E-4</c:v>
                </c:pt>
                <c:pt idx="58">
                  <c:v>1.4278215223099969E-4</c:v>
                </c:pt>
                <c:pt idx="59">
                  <c:v>1.5013123359579851E-4</c:v>
                </c:pt>
                <c:pt idx="60">
                  <c:v>1.5328083989499949E-4</c:v>
                </c:pt>
                <c:pt idx="61">
                  <c:v>1.6167979002649959E-4</c:v>
                </c:pt>
                <c:pt idx="62">
                  <c:v>1.6272965879309979E-4</c:v>
                </c:pt>
                <c:pt idx="63">
                  <c:v>1.747156605422986E-4</c:v>
                </c:pt>
                <c:pt idx="64">
                  <c:v>1.993875765527002E-4</c:v>
                </c:pt>
                <c:pt idx="65">
                  <c:v>2.0227471566029891E-4</c:v>
                </c:pt>
                <c:pt idx="66">
                  <c:v>2.346456692917005E-4</c:v>
                </c:pt>
                <c:pt idx="67">
                  <c:v>2.401574803151986E-4</c:v>
                </c:pt>
                <c:pt idx="68">
                  <c:v>2.5616797900249958E-4</c:v>
                </c:pt>
                <c:pt idx="69">
                  <c:v>2.5721784776909978E-4</c:v>
                </c:pt>
                <c:pt idx="70">
                  <c:v>3.5065616797849963E-4</c:v>
                </c:pt>
                <c:pt idx="71">
                  <c:v>3.5170603674509983E-4</c:v>
                </c:pt>
                <c:pt idx="72">
                  <c:v>3.6281714785670049E-4</c:v>
                </c:pt>
                <c:pt idx="73">
                  <c:v>3.6307961504819872E-4</c:v>
                </c:pt>
                <c:pt idx="74">
                  <c:v>3.7699037620269991E-4</c:v>
                </c:pt>
                <c:pt idx="75">
                  <c:v>3.8320209973709968E-4</c:v>
                </c:pt>
                <c:pt idx="76">
                  <c:v>3.8818897637829883E-4</c:v>
                </c:pt>
                <c:pt idx="77">
                  <c:v>4.1364829396349929E-4</c:v>
                </c:pt>
                <c:pt idx="78">
                  <c:v>5.1023622047200075E-4</c:v>
                </c:pt>
                <c:pt idx="79">
                  <c:v>5.1758530183679957E-4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8-4D36-9007-6CF6711B1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803648"/>
        <c:axId val="364798240"/>
      </c:scatterChart>
      <c:valAx>
        <c:axId val="3648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98240"/>
        <c:crosses val="autoZero"/>
        <c:crossBetween val="midCat"/>
      </c:valAx>
      <c:valAx>
        <c:axId val="3647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0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Residuals vs Experiment Number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Conf_T120_Q180_Vf0.125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Medium_Bulk!$W$11:$AF$11</c:f>
              <c:numCache>
                <c:formatCode>General</c:formatCode>
                <c:ptCount val="10"/>
                <c:pt idx="0">
                  <c:v>-3.5546806649170044E-4</c:v>
                </c:pt>
                <c:pt idx="1">
                  <c:v>3.8818897637829877E-4</c:v>
                </c:pt>
                <c:pt idx="2">
                  <c:v>-4.88188976377011E-5</c:v>
                </c:pt>
                <c:pt idx="3">
                  <c:v>1.7471566054229858E-4</c:v>
                </c:pt>
                <c:pt idx="4">
                  <c:v>7.2353455818298731E-5</c:v>
                </c:pt>
                <c:pt idx="5">
                  <c:v>-3.7646544181970006E-4</c:v>
                </c:pt>
                <c:pt idx="6">
                  <c:v>7.6727909011298917E-5</c:v>
                </c:pt>
                <c:pt idx="7">
                  <c:v>3.6745406822996651E-6</c:v>
                </c:pt>
                <c:pt idx="8">
                  <c:v>2.0227471566029893E-4</c:v>
                </c:pt>
                <c:pt idx="9">
                  <c:v>-1.3718285214370067E-4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8D6-4FEE-9EFC-07B05AF3A676}"/>
            </c:ext>
          </c:extLst>
        </c:ser>
        <c:ser>
          <c:idx val="1"/>
          <c:order val="1"/>
          <c:tx>
            <c:v>Conf_T300_Q180_Vf0.125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Medium_Bulk!$W$12:$AF$12</c:f>
              <c:numCache>
                <c:formatCode>General</c:formatCode>
                <c:ptCount val="10"/>
                <c:pt idx="0">
                  <c:v>-3.9028871391029972E-4</c:v>
                </c:pt>
                <c:pt idx="1">
                  <c:v>3.7699037620269986E-4</c:v>
                </c:pt>
                <c:pt idx="2">
                  <c:v>-3.2895888014300781E-5</c:v>
                </c:pt>
                <c:pt idx="3">
                  <c:v>1.993875765527002E-4</c:v>
                </c:pt>
                <c:pt idx="4">
                  <c:v>1.1583552055969941E-4</c:v>
                </c:pt>
                <c:pt idx="5">
                  <c:v>-3.8241469816229987E-4</c:v>
                </c:pt>
                <c:pt idx="6">
                  <c:v>5.6780402449699632E-5</c:v>
                </c:pt>
                <c:pt idx="7">
                  <c:v>1.8722659667699468E-5</c:v>
                </c:pt>
                <c:pt idx="8">
                  <c:v>1.3027121609770001E-4</c:v>
                </c:pt>
                <c:pt idx="9">
                  <c:v>-9.2388451443299949E-5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8D6-4FEE-9EFC-07B05AF3A676}"/>
            </c:ext>
          </c:extLst>
        </c:ser>
        <c:ser>
          <c:idx val="2"/>
          <c:order val="2"/>
          <c:tx>
            <c:v>Conf_T120_Q900_Vf0.125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Medium_Bulk!$W$13:$AF$13</c:f>
              <c:numCache>
                <c:formatCode>General</c:formatCode>
                <c:ptCount val="10"/>
                <c:pt idx="0">
                  <c:v>-3.4540682414729851E-4</c:v>
                </c:pt>
                <c:pt idx="1">
                  <c:v>3.6281714785670396E-4</c:v>
                </c:pt>
                <c:pt idx="2">
                  <c:v>-8.6876640420296275E-5</c:v>
                </c:pt>
                <c:pt idx="3">
                  <c:v>1.0953630796170163E-4</c:v>
                </c:pt>
                <c:pt idx="4">
                  <c:v>1.2965879265070326E-4</c:v>
                </c:pt>
                <c:pt idx="5">
                  <c:v>-4.0358705161829683E-4</c:v>
                </c:pt>
                <c:pt idx="6">
                  <c:v>6.9291338582702644E-5</c:v>
                </c:pt>
                <c:pt idx="7">
                  <c:v>5.9230096237702229E-5</c:v>
                </c:pt>
                <c:pt idx="8">
                  <c:v>2.34645669291704E-4</c:v>
                </c:pt>
                <c:pt idx="9">
                  <c:v>-1.2930883639529836E-4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8D6-4FEE-9EFC-07B05AF3A676}"/>
            </c:ext>
          </c:extLst>
        </c:ser>
        <c:ser>
          <c:idx val="3"/>
          <c:order val="3"/>
          <c:tx>
            <c:v>Conf_T300_Q900_Vf0.125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Medium_Bulk!$W$3:$AF$3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Medium_Bulk!$W$14:$AF$14</c:f>
              <c:numCache>
                <c:formatCode>General</c:formatCode>
                <c:ptCount val="10"/>
                <c:pt idx="0">
                  <c:v>-3.4601924759379912E-4</c:v>
                </c:pt>
                <c:pt idx="1">
                  <c:v>3.6307961504820213E-4</c:v>
                </c:pt>
                <c:pt idx="2">
                  <c:v>-8.5301837270797265E-5</c:v>
                </c:pt>
                <c:pt idx="3">
                  <c:v>1.1242344706920149E-4</c:v>
                </c:pt>
                <c:pt idx="4">
                  <c:v>1.4041994750620124E-4</c:v>
                </c:pt>
                <c:pt idx="5">
                  <c:v>-4.0988626421679941E-4</c:v>
                </c:pt>
                <c:pt idx="6">
                  <c:v>6.1679790026202691E-5</c:v>
                </c:pt>
                <c:pt idx="7">
                  <c:v>5.8617672791201614E-5</c:v>
                </c:pt>
                <c:pt idx="8">
                  <c:v>2.4015748031520207E-4</c:v>
                </c:pt>
                <c:pt idx="9">
                  <c:v>-1.3517060367479808E-4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8D6-4FEE-9EFC-07B05AF3A676}"/>
            </c:ext>
          </c:extLst>
        </c:ser>
        <c:ser>
          <c:idx val="4"/>
          <c:order val="4"/>
          <c:tx>
            <c:v>Conf_T120_Q180_Vf0.625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Medium_Bulk!$W$3:$AF$3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Medium_Bulk!$W$15:$AF$15</c:f>
              <c:numCache>
                <c:formatCode>General</c:formatCode>
                <c:ptCount val="10"/>
                <c:pt idx="0">
                  <c:v>-1.4278215223095933E-4</c:v>
                </c:pt>
                <c:pt idx="1">
                  <c:v>3.506561679790408E-4</c:v>
                </c:pt>
                <c:pt idx="2">
                  <c:v>-2.2677165354335936E-4</c:v>
                </c:pt>
                <c:pt idx="3">
                  <c:v>2.5616797900264096E-4</c:v>
                </c:pt>
                <c:pt idx="4">
                  <c:v>4.1364829396324044E-4</c:v>
                </c:pt>
                <c:pt idx="5">
                  <c:v>-3.2125984251965903E-4</c:v>
                </c:pt>
                <c:pt idx="6">
                  <c:v>4.1994750656407752E-6</c:v>
                </c:pt>
                <c:pt idx="7">
                  <c:v>-3.9475065616795908E-4</c:v>
                </c:pt>
                <c:pt idx="8">
                  <c:v>1.6167979002624068E-4</c:v>
                </c:pt>
                <c:pt idx="9">
                  <c:v>-1.0078740157485905E-4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8D6-4FEE-9EFC-07B05AF3A676}"/>
            </c:ext>
          </c:extLst>
        </c:ser>
        <c:ser>
          <c:idx val="5"/>
          <c:order val="5"/>
          <c:tx>
            <c:v>Conf_T300_Q180_Vf0.625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Medium_Bulk!$W$3:$AF$3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Medium_Bulk!$W$16:$AF$16</c:f>
              <c:numCache>
                <c:formatCode>General</c:formatCode>
                <c:ptCount val="10"/>
                <c:pt idx="0">
                  <c:v>-1.8372703412072042E-4</c:v>
                </c:pt>
                <c:pt idx="1">
                  <c:v>3.5170603674537998E-4</c:v>
                </c:pt>
                <c:pt idx="2">
                  <c:v>-2.2572178477692001E-4</c:v>
                </c:pt>
                <c:pt idx="3">
                  <c:v>2.5721784776907989E-4</c:v>
                </c:pt>
                <c:pt idx="4">
                  <c:v>3.8320209973757976E-4</c:v>
                </c:pt>
                <c:pt idx="5">
                  <c:v>-3.097112860892203E-4</c:v>
                </c:pt>
                <c:pt idx="6">
                  <c:v>2.6246719160079746E-5</c:v>
                </c:pt>
                <c:pt idx="7">
                  <c:v>-3.9370078740162033E-4</c:v>
                </c:pt>
                <c:pt idx="8">
                  <c:v>1.6272965879267961E-4</c:v>
                </c:pt>
                <c:pt idx="9">
                  <c:v>-6.8241469816320097E-5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8D6-4FEE-9EFC-07B05AF3A676}"/>
            </c:ext>
          </c:extLst>
        </c:ser>
        <c:ser>
          <c:idx val="6"/>
          <c:order val="6"/>
          <c:tx>
            <c:v>Conf_T120_Q900_Vf0.625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Medium_Bulk!$W$3:$AF$3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Medium_Bulk!$W$17:$AF$17</c:f>
              <c:numCache>
                <c:formatCode>General</c:formatCode>
                <c:ptCount val="10"/>
                <c:pt idx="0">
                  <c:v>-2.9081364829420045E-4</c:v>
                </c:pt>
                <c:pt idx="1">
                  <c:v>5.1758530183679957E-4</c:v>
                </c:pt>
                <c:pt idx="2">
                  <c:v>-5.984251968520031E-5</c:v>
                </c:pt>
                <c:pt idx="3">
                  <c:v>5.5643044619798493E-5</c:v>
                </c:pt>
                <c:pt idx="4">
                  <c:v>1.5013123359579848E-4</c:v>
                </c:pt>
                <c:pt idx="5">
                  <c:v>-3.5380577427820102E-4</c:v>
                </c:pt>
                <c:pt idx="6">
                  <c:v>8.7139107611799646E-5</c:v>
                </c:pt>
                <c:pt idx="7">
                  <c:v>-5.984251968520031E-5</c:v>
                </c:pt>
                <c:pt idx="8">
                  <c:v>1.3963254593179868E-4</c:v>
                </c:pt>
                <c:pt idx="9">
                  <c:v>-1.8582677165320145E-4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8D6-4FEE-9EFC-07B05AF3A676}"/>
            </c:ext>
          </c:extLst>
        </c:ser>
        <c:ser>
          <c:idx val="7"/>
          <c:order val="7"/>
          <c:tx>
            <c:v>Conf_T300_Q900_Vf0.625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Medium_Bulk!$W$3:$AF$3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Medium_Bulk!$W$18:$AF$18</c:f>
              <c:numCache>
                <c:formatCode>General</c:formatCode>
                <c:ptCount val="10"/>
                <c:pt idx="0">
                  <c:v>-2.8766404199499947E-4</c:v>
                </c:pt>
                <c:pt idx="1">
                  <c:v>5.1023622047200075E-4</c:v>
                </c:pt>
                <c:pt idx="2">
                  <c:v>-5.6692913385999327E-5</c:v>
                </c:pt>
                <c:pt idx="3">
                  <c:v>5.8792650918999476E-5</c:v>
                </c:pt>
                <c:pt idx="4">
                  <c:v>1.5328083989499947E-4</c:v>
                </c:pt>
                <c:pt idx="5">
                  <c:v>-3.6115485564299984E-4</c:v>
                </c:pt>
                <c:pt idx="6">
                  <c:v>9.0288713911000629E-5</c:v>
                </c:pt>
                <c:pt idx="7">
                  <c:v>-6.7191601049999133E-5</c:v>
                </c:pt>
                <c:pt idx="8">
                  <c:v>1.4278215223099966E-4</c:v>
                </c:pt>
                <c:pt idx="9">
                  <c:v>-1.8267716535400047E-4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8D6-4FEE-9EFC-07B05AF3A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Exp.</a:t>
                </a:r>
                <a:r>
                  <a:rPr lang="en-GB" b="1" baseline="0"/>
                  <a:t> Number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Residuals [coin/sec]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Residuals vs Average Predicted Response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621202226819231E-2"/>
          <c:y val="0.10740509938397055"/>
          <c:w val="0.88318858478917983"/>
          <c:h val="0.75400161480568406"/>
        </c:manualLayout>
      </c:layout>
      <c:scatterChart>
        <c:scatterStyle val="lineMarker"/>
        <c:varyColors val="0"/>
        <c:ser>
          <c:idx val="0"/>
          <c:order val="0"/>
          <c:tx>
            <c:v>Rep1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1.4917147856517701E-2</c:v>
                </c:pt>
                <c:pt idx="1">
                  <c:v>1.45267716535433E-2</c:v>
                </c:pt>
                <c:pt idx="2">
                  <c:v>1.6609623797025297E-2</c:v>
                </c:pt>
                <c:pt idx="3">
                  <c:v>1.6619860017497799E-2</c:v>
                </c:pt>
                <c:pt idx="4">
                  <c:v>3.5128608923884592E-3</c:v>
                </c:pt>
                <c:pt idx="5">
                  <c:v>3.4803149606299202E-3</c:v>
                </c:pt>
                <c:pt idx="6">
                  <c:v>1.1083464566929201E-2</c:v>
                </c:pt>
                <c:pt idx="7">
                  <c:v>1.108031496063E-2</c:v>
                </c:pt>
              </c:numCache>
            </c:numRef>
          </c:xVal>
          <c:yVal>
            <c:numRef>
              <c:f>Medium_Bulk!$W$11:$W$18</c:f>
              <c:numCache>
                <c:formatCode>General</c:formatCode>
                <c:ptCount val="8"/>
                <c:pt idx="0">
                  <c:v>-3.5546806649170044E-4</c:v>
                </c:pt>
                <c:pt idx="1">
                  <c:v>-3.9028871391029972E-4</c:v>
                </c:pt>
                <c:pt idx="2">
                  <c:v>-3.4540682414729851E-4</c:v>
                </c:pt>
                <c:pt idx="3">
                  <c:v>-3.4601924759379912E-4</c:v>
                </c:pt>
                <c:pt idx="4">
                  <c:v>-1.4278215223095933E-4</c:v>
                </c:pt>
                <c:pt idx="5">
                  <c:v>-1.8372703412072042E-4</c:v>
                </c:pt>
                <c:pt idx="6">
                  <c:v>-2.9081364829420045E-4</c:v>
                </c:pt>
                <c:pt idx="7">
                  <c:v>-2.8766404199499947E-4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0-421E-8A30-04B130ACD951}"/>
            </c:ext>
          </c:extLst>
        </c:ser>
        <c:ser>
          <c:idx val="1"/>
          <c:order val="1"/>
          <c:tx>
            <c:v>Rep2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1.4917147856517701E-2</c:v>
                </c:pt>
                <c:pt idx="1">
                  <c:v>1.45267716535433E-2</c:v>
                </c:pt>
                <c:pt idx="2">
                  <c:v>1.6609623797025297E-2</c:v>
                </c:pt>
                <c:pt idx="3">
                  <c:v>1.6619860017497799E-2</c:v>
                </c:pt>
                <c:pt idx="4">
                  <c:v>3.5128608923884592E-3</c:v>
                </c:pt>
                <c:pt idx="5">
                  <c:v>3.4803149606299202E-3</c:v>
                </c:pt>
                <c:pt idx="6">
                  <c:v>1.1083464566929201E-2</c:v>
                </c:pt>
                <c:pt idx="7">
                  <c:v>1.108031496063E-2</c:v>
                </c:pt>
              </c:numCache>
            </c:numRef>
          </c:xVal>
          <c:yVal>
            <c:numRef>
              <c:f>Medium_Bulk!$X$11:$X$18</c:f>
              <c:numCache>
                <c:formatCode>General</c:formatCode>
                <c:ptCount val="8"/>
                <c:pt idx="0">
                  <c:v>3.8818897637829877E-4</c:v>
                </c:pt>
                <c:pt idx="1">
                  <c:v>3.7699037620269986E-4</c:v>
                </c:pt>
                <c:pt idx="2">
                  <c:v>3.6281714785670396E-4</c:v>
                </c:pt>
                <c:pt idx="3">
                  <c:v>3.6307961504820213E-4</c:v>
                </c:pt>
                <c:pt idx="4">
                  <c:v>3.506561679790408E-4</c:v>
                </c:pt>
                <c:pt idx="5">
                  <c:v>3.5170603674537998E-4</c:v>
                </c:pt>
                <c:pt idx="6">
                  <c:v>5.1758530183679957E-4</c:v>
                </c:pt>
                <c:pt idx="7">
                  <c:v>5.1023622047200075E-4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0-421E-8A30-04B130ACD951}"/>
            </c:ext>
          </c:extLst>
        </c:ser>
        <c:ser>
          <c:idx val="2"/>
          <c:order val="2"/>
          <c:tx>
            <c:v>Rep3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1.4917147856517701E-2</c:v>
                </c:pt>
                <c:pt idx="1">
                  <c:v>1.45267716535433E-2</c:v>
                </c:pt>
                <c:pt idx="2">
                  <c:v>1.6609623797025297E-2</c:v>
                </c:pt>
                <c:pt idx="3">
                  <c:v>1.6619860017497799E-2</c:v>
                </c:pt>
                <c:pt idx="4">
                  <c:v>3.5128608923884592E-3</c:v>
                </c:pt>
                <c:pt idx="5">
                  <c:v>3.4803149606299202E-3</c:v>
                </c:pt>
                <c:pt idx="6">
                  <c:v>1.1083464566929201E-2</c:v>
                </c:pt>
                <c:pt idx="7">
                  <c:v>1.108031496063E-2</c:v>
                </c:pt>
              </c:numCache>
            </c:numRef>
          </c:xVal>
          <c:yVal>
            <c:numRef>
              <c:f>Medium_Bulk!$Y$11:$Y$18</c:f>
              <c:numCache>
                <c:formatCode>General</c:formatCode>
                <c:ptCount val="8"/>
                <c:pt idx="0">
                  <c:v>-4.88188976377011E-5</c:v>
                </c:pt>
                <c:pt idx="1">
                  <c:v>-3.2895888014300781E-5</c:v>
                </c:pt>
                <c:pt idx="2">
                  <c:v>-8.6876640420296275E-5</c:v>
                </c:pt>
                <c:pt idx="3">
                  <c:v>-8.5301837270797265E-5</c:v>
                </c:pt>
                <c:pt idx="4">
                  <c:v>-2.2677165354335936E-4</c:v>
                </c:pt>
                <c:pt idx="5">
                  <c:v>-2.2572178477692001E-4</c:v>
                </c:pt>
                <c:pt idx="6">
                  <c:v>-5.984251968520031E-5</c:v>
                </c:pt>
                <c:pt idx="7">
                  <c:v>-5.6692913385999327E-5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0-421E-8A30-04B130ACD951}"/>
            </c:ext>
          </c:extLst>
        </c:ser>
        <c:ser>
          <c:idx val="3"/>
          <c:order val="3"/>
          <c:tx>
            <c:v>Rep4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1.4917147856517701E-2</c:v>
                </c:pt>
                <c:pt idx="1">
                  <c:v>1.45267716535433E-2</c:v>
                </c:pt>
                <c:pt idx="2">
                  <c:v>1.6609623797025297E-2</c:v>
                </c:pt>
                <c:pt idx="3">
                  <c:v>1.6619860017497799E-2</c:v>
                </c:pt>
                <c:pt idx="4">
                  <c:v>3.5128608923884592E-3</c:v>
                </c:pt>
                <c:pt idx="5">
                  <c:v>3.4803149606299202E-3</c:v>
                </c:pt>
                <c:pt idx="6">
                  <c:v>1.1083464566929201E-2</c:v>
                </c:pt>
                <c:pt idx="7">
                  <c:v>1.108031496063E-2</c:v>
                </c:pt>
              </c:numCache>
            </c:numRef>
          </c:xVal>
          <c:yVal>
            <c:numRef>
              <c:f>Medium_Bulk!$Z$11:$Z$18</c:f>
              <c:numCache>
                <c:formatCode>General</c:formatCode>
                <c:ptCount val="8"/>
                <c:pt idx="0">
                  <c:v>1.7471566054229858E-4</c:v>
                </c:pt>
                <c:pt idx="1">
                  <c:v>1.993875765527002E-4</c:v>
                </c:pt>
                <c:pt idx="2">
                  <c:v>1.0953630796170163E-4</c:v>
                </c:pt>
                <c:pt idx="3">
                  <c:v>1.1242344706920149E-4</c:v>
                </c:pt>
                <c:pt idx="4">
                  <c:v>2.5616797900264096E-4</c:v>
                </c:pt>
                <c:pt idx="5">
                  <c:v>2.5721784776907989E-4</c:v>
                </c:pt>
                <c:pt idx="6">
                  <c:v>5.5643044619798493E-5</c:v>
                </c:pt>
                <c:pt idx="7">
                  <c:v>5.8792650918999476E-5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0-421E-8A30-04B130ACD951}"/>
            </c:ext>
          </c:extLst>
        </c:ser>
        <c:ser>
          <c:idx val="4"/>
          <c:order val="4"/>
          <c:tx>
            <c:v>Rep5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1.4917147856517701E-2</c:v>
                </c:pt>
                <c:pt idx="1">
                  <c:v>1.45267716535433E-2</c:v>
                </c:pt>
                <c:pt idx="2">
                  <c:v>1.6609623797025297E-2</c:v>
                </c:pt>
                <c:pt idx="3">
                  <c:v>1.6619860017497799E-2</c:v>
                </c:pt>
                <c:pt idx="4">
                  <c:v>3.5128608923884592E-3</c:v>
                </c:pt>
                <c:pt idx="5">
                  <c:v>3.4803149606299202E-3</c:v>
                </c:pt>
                <c:pt idx="6">
                  <c:v>1.1083464566929201E-2</c:v>
                </c:pt>
                <c:pt idx="7">
                  <c:v>1.108031496063E-2</c:v>
                </c:pt>
              </c:numCache>
            </c:numRef>
          </c:xVal>
          <c:yVal>
            <c:numRef>
              <c:f>Medium_Bulk!$AA$11:$AA$18</c:f>
              <c:numCache>
                <c:formatCode>General</c:formatCode>
                <c:ptCount val="8"/>
                <c:pt idx="0">
                  <c:v>7.2353455818298731E-5</c:v>
                </c:pt>
                <c:pt idx="1">
                  <c:v>1.1583552055969941E-4</c:v>
                </c:pt>
                <c:pt idx="2">
                  <c:v>1.2965879265070326E-4</c:v>
                </c:pt>
                <c:pt idx="3">
                  <c:v>1.4041994750620124E-4</c:v>
                </c:pt>
                <c:pt idx="4">
                  <c:v>4.1364829396324044E-4</c:v>
                </c:pt>
                <c:pt idx="5">
                  <c:v>3.8320209973757976E-4</c:v>
                </c:pt>
                <c:pt idx="6">
                  <c:v>1.5013123359579848E-4</c:v>
                </c:pt>
                <c:pt idx="7">
                  <c:v>1.5328083989499947E-4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590-421E-8A30-04B130ACD951}"/>
            </c:ext>
          </c:extLst>
        </c:ser>
        <c:ser>
          <c:idx val="5"/>
          <c:order val="5"/>
          <c:tx>
            <c:v>Rep6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1.4917147856517701E-2</c:v>
                </c:pt>
                <c:pt idx="1">
                  <c:v>1.45267716535433E-2</c:v>
                </c:pt>
                <c:pt idx="2">
                  <c:v>1.6609623797025297E-2</c:v>
                </c:pt>
                <c:pt idx="3">
                  <c:v>1.6619860017497799E-2</c:v>
                </c:pt>
                <c:pt idx="4">
                  <c:v>3.5128608923884592E-3</c:v>
                </c:pt>
                <c:pt idx="5">
                  <c:v>3.4803149606299202E-3</c:v>
                </c:pt>
                <c:pt idx="6">
                  <c:v>1.1083464566929201E-2</c:v>
                </c:pt>
                <c:pt idx="7">
                  <c:v>1.108031496063E-2</c:v>
                </c:pt>
              </c:numCache>
            </c:numRef>
          </c:xVal>
          <c:yVal>
            <c:numRef>
              <c:f>Medium_Bulk!$AB$11:$AB$18</c:f>
              <c:numCache>
                <c:formatCode>General</c:formatCode>
                <c:ptCount val="8"/>
                <c:pt idx="0">
                  <c:v>-3.7646544181970006E-4</c:v>
                </c:pt>
                <c:pt idx="1">
                  <c:v>-3.8241469816229987E-4</c:v>
                </c:pt>
                <c:pt idx="2">
                  <c:v>-4.0358705161829683E-4</c:v>
                </c:pt>
                <c:pt idx="3">
                  <c:v>-4.0988626421679941E-4</c:v>
                </c:pt>
                <c:pt idx="4">
                  <c:v>-3.2125984251965903E-4</c:v>
                </c:pt>
                <c:pt idx="5">
                  <c:v>-3.097112860892203E-4</c:v>
                </c:pt>
                <c:pt idx="6">
                  <c:v>-3.5380577427820102E-4</c:v>
                </c:pt>
                <c:pt idx="7">
                  <c:v>-3.6115485564299984E-4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590-421E-8A30-04B130ACD951}"/>
            </c:ext>
          </c:extLst>
        </c:ser>
        <c:ser>
          <c:idx val="6"/>
          <c:order val="6"/>
          <c:tx>
            <c:v>Rep7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1.4917147856517701E-2</c:v>
                </c:pt>
                <c:pt idx="1">
                  <c:v>1.45267716535433E-2</c:v>
                </c:pt>
                <c:pt idx="2">
                  <c:v>1.6609623797025297E-2</c:v>
                </c:pt>
                <c:pt idx="3">
                  <c:v>1.6619860017497799E-2</c:v>
                </c:pt>
                <c:pt idx="4">
                  <c:v>3.5128608923884592E-3</c:v>
                </c:pt>
                <c:pt idx="5">
                  <c:v>3.4803149606299202E-3</c:v>
                </c:pt>
                <c:pt idx="6">
                  <c:v>1.1083464566929201E-2</c:v>
                </c:pt>
                <c:pt idx="7">
                  <c:v>1.108031496063E-2</c:v>
                </c:pt>
              </c:numCache>
            </c:numRef>
          </c:xVal>
          <c:yVal>
            <c:numRef>
              <c:f>Medium_Bulk!$AC$11:$AC$18</c:f>
              <c:numCache>
                <c:formatCode>General</c:formatCode>
                <c:ptCount val="8"/>
                <c:pt idx="0">
                  <c:v>7.6727909011298917E-5</c:v>
                </c:pt>
                <c:pt idx="1">
                  <c:v>5.6780402449699632E-5</c:v>
                </c:pt>
                <c:pt idx="2">
                  <c:v>6.9291338582702644E-5</c:v>
                </c:pt>
                <c:pt idx="3">
                  <c:v>6.1679790026202691E-5</c:v>
                </c:pt>
                <c:pt idx="4">
                  <c:v>4.1994750656407752E-6</c:v>
                </c:pt>
                <c:pt idx="5">
                  <c:v>2.6246719160079746E-5</c:v>
                </c:pt>
                <c:pt idx="6">
                  <c:v>8.7139107611799646E-5</c:v>
                </c:pt>
                <c:pt idx="7">
                  <c:v>9.0288713911000629E-5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590-421E-8A30-04B130ACD951}"/>
            </c:ext>
          </c:extLst>
        </c:ser>
        <c:ser>
          <c:idx val="7"/>
          <c:order val="7"/>
          <c:tx>
            <c:v>Rep8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1.4917147856517701E-2</c:v>
                </c:pt>
                <c:pt idx="1">
                  <c:v>1.45267716535433E-2</c:v>
                </c:pt>
                <c:pt idx="2">
                  <c:v>1.6609623797025297E-2</c:v>
                </c:pt>
                <c:pt idx="3">
                  <c:v>1.6619860017497799E-2</c:v>
                </c:pt>
                <c:pt idx="4">
                  <c:v>3.5128608923884592E-3</c:v>
                </c:pt>
                <c:pt idx="5">
                  <c:v>3.4803149606299202E-3</c:v>
                </c:pt>
                <c:pt idx="6">
                  <c:v>1.1083464566929201E-2</c:v>
                </c:pt>
                <c:pt idx="7">
                  <c:v>1.108031496063E-2</c:v>
                </c:pt>
              </c:numCache>
            </c:numRef>
          </c:xVal>
          <c:yVal>
            <c:numRef>
              <c:f>Medium_Bulk!$AD$11:$AD$18</c:f>
              <c:numCache>
                <c:formatCode>General</c:formatCode>
                <c:ptCount val="8"/>
                <c:pt idx="0">
                  <c:v>3.6745406822996651E-6</c:v>
                </c:pt>
                <c:pt idx="1">
                  <c:v>1.8722659667699468E-5</c:v>
                </c:pt>
                <c:pt idx="2">
                  <c:v>5.9230096237702229E-5</c:v>
                </c:pt>
                <c:pt idx="3">
                  <c:v>5.8617672791201614E-5</c:v>
                </c:pt>
                <c:pt idx="4">
                  <c:v>-3.9475065616795908E-4</c:v>
                </c:pt>
                <c:pt idx="5">
                  <c:v>-3.9370078740162033E-4</c:v>
                </c:pt>
                <c:pt idx="6">
                  <c:v>-5.984251968520031E-5</c:v>
                </c:pt>
                <c:pt idx="7">
                  <c:v>-6.7191601049999133E-5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590-421E-8A30-04B130ACD951}"/>
            </c:ext>
          </c:extLst>
        </c:ser>
        <c:ser>
          <c:idx val="8"/>
          <c:order val="8"/>
          <c:tx>
            <c:v>Rep9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1.4917147856517701E-2</c:v>
                </c:pt>
                <c:pt idx="1">
                  <c:v>1.45267716535433E-2</c:v>
                </c:pt>
                <c:pt idx="2">
                  <c:v>1.6609623797025297E-2</c:v>
                </c:pt>
                <c:pt idx="3">
                  <c:v>1.6619860017497799E-2</c:v>
                </c:pt>
                <c:pt idx="4">
                  <c:v>3.5128608923884592E-3</c:v>
                </c:pt>
                <c:pt idx="5">
                  <c:v>3.4803149606299202E-3</c:v>
                </c:pt>
                <c:pt idx="6">
                  <c:v>1.1083464566929201E-2</c:v>
                </c:pt>
                <c:pt idx="7">
                  <c:v>1.108031496063E-2</c:v>
                </c:pt>
              </c:numCache>
            </c:numRef>
          </c:xVal>
          <c:yVal>
            <c:numRef>
              <c:f>Medium_Bulk!$AE$11:$AE$18</c:f>
              <c:numCache>
                <c:formatCode>General</c:formatCode>
                <c:ptCount val="8"/>
                <c:pt idx="0">
                  <c:v>2.0227471566029893E-4</c:v>
                </c:pt>
                <c:pt idx="1">
                  <c:v>1.3027121609770001E-4</c:v>
                </c:pt>
                <c:pt idx="2">
                  <c:v>2.34645669291704E-4</c:v>
                </c:pt>
                <c:pt idx="3">
                  <c:v>2.4015748031520207E-4</c:v>
                </c:pt>
                <c:pt idx="4">
                  <c:v>1.6167979002624068E-4</c:v>
                </c:pt>
                <c:pt idx="5">
                  <c:v>1.6272965879267961E-4</c:v>
                </c:pt>
                <c:pt idx="6">
                  <c:v>1.3963254593179868E-4</c:v>
                </c:pt>
                <c:pt idx="7">
                  <c:v>1.4278215223099966E-4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590-421E-8A30-04B130ACD951}"/>
            </c:ext>
          </c:extLst>
        </c:ser>
        <c:ser>
          <c:idx val="9"/>
          <c:order val="9"/>
          <c:tx>
            <c:v>Rep10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1.4917147856517701E-2</c:v>
                </c:pt>
                <c:pt idx="1">
                  <c:v>1.45267716535433E-2</c:v>
                </c:pt>
                <c:pt idx="2">
                  <c:v>1.6609623797025297E-2</c:v>
                </c:pt>
                <c:pt idx="3">
                  <c:v>1.6619860017497799E-2</c:v>
                </c:pt>
                <c:pt idx="4">
                  <c:v>3.5128608923884592E-3</c:v>
                </c:pt>
                <c:pt idx="5">
                  <c:v>3.4803149606299202E-3</c:v>
                </c:pt>
                <c:pt idx="6">
                  <c:v>1.1083464566929201E-2</c:v>
                </c:pt>
                <c:pt idx="7">
                  <c:v>1.108031496063E-2</c:v>
                </c:pt>
              </c:numCache>
            </c:numRef>
          </c:xVal>
          <c:yVal>
            <c:numRef>
              <c:f>Medium_Bulk!$AF$11:$AF$18</c:f>
              <c:numCache>
                <c:formatCode>General</c:formatCode>
                <c:ptCount val="8"/>
                <c:pt idx="0">
                  <c:v>-1.3718285214370067E-4</c:v>
                </c:pt>
                <c:pt idx="1">
                  <c:v>-9.2388451443299949E-5</c:v>
                </c:pt>
                <c:pt idx="2">
                  <c:v>-1.2930883639529836E-4</c:v>
                </c:pt>
                <c:pt idx="3">
                  <c:v>-1.3517060367479808E-4</c:v>
                </c:pt>
                <c:pt idx="4">
                  <c:v>-1.0078740157485905E-4</c:v>
                </c:pt>
                <c:pt idx="5">
                  <c:v>-6.8241469816320097E-5</c:v>
                </c:pt>
                <c:pt idx="6">
                  <c:v>-1.8582677165320145E-4</c:v>
                </c:pt>
                <c:pt idx="7">
                  <c:v>-1.8267716535400047E-4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590-421E-8A30-04B130ACD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Predicted Response [</a:t>
                </a:r>
                <a:r>
                  <a:rPr lang="en-GB" sz="900" b="1" i="0" u="none" strike="noStrike" baseline="0">
                    <a:effectLst/>
                  </a:rPr>
                  <a:t>coin/sec</a:t>
                </a:r>
                <a:r>
                  <a:rPr lang="en-GB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 [</a:t>
                </a:r>
                <a:r>
                  <a:rPr lang="en-GB" sz="900" b="1" i="0" u="none" strike="noStrike" baseline="0">
                    <a:effectLst/>
                  </a:rPr>
                  <a:t>coin/</a:t>
                </a:r>
                <a:r>
                  <a:rPr lang="en-GB"/>
                  <a:t>sec]</a:t>
                </a:r>
              </a:p>
            </c:rich>
          </c:tx>
          <c:layout>
            <c:manualLayout>
              <c:xMode val="edge"/>
              <c:yMode val="edge"/>
              <c:x val="1.1890879180709062E-2"/>
              <c:y val="0.366245701487691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447728511802086E-3"/>
                  <c:y val="-0.23404624414470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High_Single!$AN$5:$AN$84</c:f>
              <c:numCache>
                <c:formatCode>General</c:formatCode>
                <c:ptCount val="80"/>
                <c:pt idx="0">
                  <c:v>-2.4929845460225399</c:v>
                </c:pt>
                <c:pt idx="1">
                  <c:v>-2.0831513947736373</c:v>
                </c:pt>
                <c:pt idx="2">
                  <c:v>-1.8657648402099227</c:v>
                </c:pt>
                <c:pt idx="3">
                  <c:v>-1.7111021101884196</c:v>
                </c:pt>
                <c:pt idx="4">
                  <c:v>-1.5886662689871429</c:v>
                </c:pt>
                <c:pt idx="5">
                  <c:v>-1.486080291836344</c:v>
                </c:pt>
                <c:pt idx="6">
                  <c:v>-1.3970237464251414</c:v>
                </c:pt>
                <c:pt idx="7">
                  <c:v>-1.3178098407415364</c:v>
                </c:pt>
                <c:pt idx="8">
                  <c:v>-1.2460901654695893</c:v>
                </c:pt>
                <c:pt idx="9">
                  <c:v>-1.1802716510750031</c:v>
                </c:pt>
                <c:pt idx="10">
                  <c:v>-1.119221134199847</c:v>
                </c:pt>
                <c:pt idx="11">
                  <c:v>-1.0621021066490544</c:v>
                </c:pt>
                <c:pt idx="12">
                  <c:v>-1.0082783038771823</c:v>
                </c:pt>
                <c:pt idx="13">
                  <c:v>-0.95725368129332633</c:v>
                </c:pt>
                <c:pt idx="14">
                  <c:v>-0.90863340333185738</c:v>
                </c:pt>
                <c:pt idx="15">
                  <c:v>-0.86209756667827031</c:v>
                </c:pt>
                <c:pt idx="16">
                  <c:v>-0.81738295788941406</c:v>
                </c:pt>
                <c:pt idx="17">
                  <c:v>-0.77427005635431245</c:v>
                </c:pt>
                <c:pt idx="18">
                  <c:v>-0.7325735637421168</c:v>
                </c:pt>
                <c:pt idx="19">
                  <c:v>-0.69213536556228017</c:v>
                </c:pt>
                <c:pt idx="20">
                  <c:v>-0.6528192079877555</c:v>
                </c:pt>
                <c:pt idx="21">
                  <c:v>-0.61450660849518524</c:v>
                </c:pt>
                <c:pt idx="22">
                  <c:v>-0.57709366971925891</c:v>
                </c:pt>
                <c:pt idx="23">
                  <c:v>-0.54048856494806119</c:v>
                </c:pt>
                <c:pt idx="24">
                  <c:v>-0.50460953012473142</c:v>
                </c:pt>
                <c:pt idx="25">
                  <c:v>-0.4693832426714365</c:v>
                </c:pt>
                <c:pt idx="26">
                  <c:v>-0.43474349909707011</c:v>
                </c:pt>
                <c:pt idx="27">
                  <c:v>-0.4006301257381869</c:v>
                </c:pt>
                <c:pt idx="28">
                  <c:v>-0.36698807305277065</c:v>
                </c:pt>
                <c:pt idx="29">
                  <c:v>-0.33376665557466606</c:v>
                </c:pt>
                <c:pt idx="30">
                  <c:v>-0.30091890823963879</c:v>
                </c:pt>
                <c:pt idx="31">
                  <c:v>-0.26840103619470485</c:v>
                </c:pt>
                <c:pt idx="32">
                  <c:v>-0.23617194000999964</c:v>
                </c:pt>
                <c:pt idx="33">
                  <c:v>-0.20419280185299005</c:v>
                </c:pt>
                <c:pt idx="34">
                  <c:v>-0.17242672096007022</c:v>
                </c:pt>
                <c:pt idx="35">
                  <c:v>-0.1408383888659345</c:v>
                </c:pt>
                <c:pt idx="36">
                  <c:v>-0.10939379648226645</c:v>
                </c:pt>
                <c:pt idx="37">
                  <c:v>-7.8059966366998385E-2</c:v>
                </c:pt>
                <c:pt idx="38">
                  <c:v>-4.6804704475896027E-2</c:v>
                </c:pt>
                <c:pt idx="39">
                  <c:v>-1.5596366399235411E-2</c:v>
                </c:pt>
                <c:pt idx="40">
                  <c:v>1.5596366399235411E-2</c:v>
                </c:pt>
                <c:pt idx="41">
                  <c:v>4.6804704475896027E-2</c:v>
                </c:pt>
                <c:pt idx="42">
                  <c:v>7.8059966366998385E-2</c:v>
                </c:pt>
                <c:pt idx="43">
                  <c:v>0.10939379648226645</c:v>
                </c:pt>
                <c:pt idx="44">
                  <c:v>0.1408383888659345</c:v>
                </c:pt>
                <c:pt idx="45">
                  <c:v>0.17242672096007022</c:v>
                </c:pt>
                <c:pt idx="46">
                  <c:v>0.20419280185299005</c:v>
                </c:pt>
                <c:pt idx="47">
                  <c:v>0.23617194000999964</c:v>
                </c:pt>
                <c:pt idx="48">
                  <c:v>0.26840103619470485</c:v>
                </c:pt>
                <c:pt idx="49">
                  <c:v>0.30091890823963879</c:v>
                </c:pt>
                <c:pt idx="50">
                  <c:v>0.33376665557466606</c:v>
                </c:pt>
                <c:pt idx="51">
                  <c:v>0.36698807305277065</c:v>
                </c:pt>
                <c:pt idx="52">
                  <c:v>0.4006301257381869</c:v>
                </c:pt>
                <c:pt idx="53">
                  <c:v>0.43474349909706955</c:v>
                </c:pt>
                <c:pt idx="54">
                  <c:v>0.4693832426714365</c:v>
                </c:pt>
                <c:pt idx="55">
                  <c:v>0.50460953012473142</c:v>
                </c:pt>
                <c:pt idx="56">
                  <c:v>0.54048856494806119</c:v>
                </c:pt>
                <c:pt idx="57">
                  <c:v>0.57709366971925891</c:v>
                </c:pt>
                <c:pt idx="58">
                  <c:v>0.61450660849518524</c:v>
                </c:pt>
                <c:pt idx="59">
                  <c:v>0.6528192079877555</c:v>
                </c:pt>
                <c:pt idx="60">
                  <c:v>0.69213536556227961</c:v>
                </c:pt>
                <c:pt idx="61">
                  <c:v>0.7325735637421168</c:v>
                </c:pt>
                <c:pt idx="62">
                  <c:v>0.77427005635431245</c:v>
                </c:pt>
                <c:pt idx="63">
                  <c:v>0.81738295788941406</c:v>
                </c:pt>
                <c:pt idx="64">
                  <c:v>0.86209756667827087</c:v>
                </c:pt>
                <c:pt idx="65">
                  <c:v>0.90863340333185738</c:v>
                </c:pt>
                <c:pt idx="66">
                  <c:v>0.95725368129332689</c:v>
                </c:pt>
                <c:pt idx="67">
                  <c:v>1.0082783038771823</c:v>
                </c:pt>
                <c:pt idx="68">
                  <c:v>1.0621021066490544</c:v>
                </c:pt>
                <c:pt idx="69">
                  <c:v>1.119221134199847</c:v>
                </c:pt>
                <c:pt idx="70">
                  <c:v>1.1802716510750031</c:v>
                </c:pt>
                <c:pt idx="71">
                  <c:v>1.2460901654695893</c:v>
                </c:pt>
                <c:pt idx="72">
                  <c:v>1.3178098407415364</c:v>
                </c:pt>
                <c:pt idx="73">
                  <c:v>1.3970237464251407</c:v>
                </c:pt>
                <c:pt idx="74">
                  <c:v>1.4860802918363445</c:v>
                </c:pt>
                <c:pt idx="75">
                  <c:v>1.5886662689871429</c:v>
                </c:pt>
                <c:pt idx="76">
                  <c:v>1.7111021101884201</c:v>
                </c:pt>
                <c:pt idx="77">
                  <c:v>1.8657648402099227</c:v>
                </c:pt>
                <c:pt idx="78">
                  <c:v>2.0831513947736369</c:v>
                </c:pt>
                <c:pt idx="79">
                  <c:v>2.4929845460225413</c:v>
                </c:pt>
              </c:numCache>
            </c:numRef>
          </c:xVal>
          <c:yVal>
            <c:numRef>
              <c:f>High_Single!$AO$5:$AO$84</c:f>
              <c:numCache>
                <c:formatCode>General</c:formatCode>
                <c:ptCount val="80"/>
                <c:pt idx="0">
                  <c:v>-3.0971128608919818E-4</c:v>
                </c:pt>
                <c:pt idx="1">
                  <c:v>-3.0236220472439762E-4</c:v>
                </c:pt>
                <c:pt idx="2">
                  <c:v>-2.582677165352959E-4</c:v>
                </c:pt>
                <c:pt idx="3">
                  <c:v>-2.4737532808399848E-4</c:v>
                </c:pt>
                <c:pt idx="4">
                  <c:v>-2.468066491687973E-4</c:v>
                </c:pt>
                <c:pt idx="5">
                  <c:v>-2.425196850393066E-4</c:v>
                </c:pt>
                <c:pt idx="6">
                  <c:v>-2.4129483814520211E-4</c:v>
                </c:pt>
                <c:pt idx="7">
                  <c:v>-2.3832020997370529E-4</c:v>
                </c:pt>
                <c:pt idx="8">
                  <c:v>-2.2948381452320141E-4</c:v>
                </c:pt>
                <c:pt idx="9">
                  <c:v>-2.2900262467200061E-4</c:v>
                </c:pt>
                <c:pt idx="10">
                  <c:v>-2.2782152230970551E-4</c:v>
                </c:pt>
                <c:pt idx="11">
                  <c:v>-2.249343832017997E-4</c:v>
                </c:pt>
                <c:pt idx="12">
                  <c:v>-2.2283464566929401E-4</c:v>
                </c:pt>
                <c:pt idx="13">
                  <c:v>-2.2152230971130701E-4</c:v>
                </c:pt>
                <c:pt idx="14">
                  <c:v>-2.183727034123957E-4</c:v>
                </c:pt>
                <c:pt idx="15">
                  <c:v>-2.0472440944919659E-4</c:v>
                </c:pt>
                <c:pt idx="16">
                  <c:v>-1.3438320209939811E-4</c:v>
                </c:pt>
                <c:pt idx="17">
                  <c:v>-1.312335958001988E-4</c:v>
                </c:pt>
                <c:pt idx="18">
                  <c:v>-1.20734908136199E-4</c:v>
                </c:pt>
                <c:pt idx="19">
                  <c:v>-1.0603674540730219E-4</c:v>
                </c:pt>
                <c:pt idx="20">
                  <c:v>-1.052493438322005E-4</c:v>
                </c:pt>
                <c:pt idx="21">
                  <c:v>-1.052055993000026E-4</c:v>
                </c:pt>
                <c:pt idx="22">
                  <c:v>-1.0288713910739859E-4</c:v>
                </c:pt>
                <c:pt idx="23">
                  <c:v>-1.018372703417009E-4</c:v>
                </c:pt>
                <c:pt idx="24">
                  <c:v>-1.011373578308009E-4</c:v>
                </c:pt>
                <c:pt idx="25">
                  <c:v>-8.0839895012702057E-5</c:v>
                </c:pt>
                <c:pt idx="26">
                  <c:v>-7.88276465438012E-5</c:v>
                </c:pt>
                <c:pt idx="27">
                  <c:v>-7.8127734033199558E-5</c:v>
                </c:pt>
                <c:pt idx="28">
                  <c:v>-7.6727909011295448E-5</c:v>
                </c:pt>
                <c:pt idx="29">
                  <c:v>-7.5021872266003986E-5</c:v>
                </c:pt>
                <c:pt idx="30">
                  <c:v>-7.4540682414303561E-5</c:v>
                </c:pt>
                <c:pt idx="31">
                  <c:v>-7.366579177629784E-5</c:v>
                </c:pt>
                <c:pt idx="32">
                  <c:v>-6.8241469816196498E-5</c:v>
                </c:pt>
                <c:pt idx="33">
                  <c:v>-6.089238845139594E-5</c:v>
                </c:pt>
                <c:pt idx="34">
                  <c:v>-6.089238845139594E-5</c:v>
                </c:pt>
                <c:pt idx="35">
                  <c:v>-4.7244094488196893E-5</c:v>
                </c:pt>
                <c:pt idx="36">
                  <c:v>-3.9895013123396328E-5</c:v>
                </c:pt>
                <c:pt idx="37">
                  <c:v>-3.674540682419708E-5</c:v>
                </c:pt>
                <c:pt idx="38">
                  <c:v>-3.2545931758304343E-5</c:v>
                </c:pt>
                <c:pt idx="39">
                  <c:v>-3.0839895012998997E-5</c:v>
                </c:pt>
                <c:pt idx="40">
                  <c:v>-2.895888013979692E-5</c:v>
                </c:pt>
                <c:pt idx="41">
                  <c:v>-2.8346456692703029E-5</c:v>
                </c:pt>
                <c:pt idx="42">
                  <c:v>-2.8258967629202211E-5</c:v>
                </c:pt>
                <c:pt idx="43">
                  <c:v>-2.204724409430453E-5</c:v>
                </c:pt>
                <c:pt idx="44">
                  <c:v>-2.10848643917988E-5</c:v>
                </c:pt>
                <c:pt idx="45">
                  <c:v>-2.0734908136296751E-5</c:v>
                </c:pt>
                <c:pt idx="46">
                  <c:v>-1.8153980752000361E-5</c:v>
                </c:pt>
                <c:pt idx="47">
                  <c:v>-1.784776902870322E-5</c:v>
                </c:pt>
                <c:pt idx="48">
                  <c:v>-1.7760279965202411E-5</c:v>
                </c:pt>
                <c:pt idx="49">
                  <c:v>9.4488188976948884E-6</c:v>
                </c:pt>
                <c:pt idx="50">
                  <c:v>1.3298337707801091E-5</c:v>
                </c:pt>
                <c:pt idx="51">
                  <c:v>1.36482939632962E-5</c:v>
                </c:pt>
                <c:pt idx="52">
                  <c:v>1.6841644793999518E-5</c:v>
                </c:pt>
                <c:pt idx="53">
                  <c:v>1.9160104987196721E-5</c:v>
                </c:pt>
                <c:pt idx="54">
                  <c:v>2.3884514435704159E-5</c:v>
                </c:pt>
                <c:pt idx="55">
                  <c:v>4.313210848670701E-5</c:v>
                </c:pt>
                <c:pt idx="56">
                  <c:v>9.8687664041703649E-5</c:v>
                </c:pt>
                <c:pt idx="57">
                  <c:v>1.1758530183760339E-4</c:v>
                </c:pt>
                <c:pt idx="58">
                  <c:v>1.186351706032943E-4</c:v>
                </c:pt>
                <c:pt idx="59">
                  <c:v>1.207349081368027E-4</c:v>
                </c:pt>
                <c:pt idx="60">
                  <c:v>1.241469816272017E-4</c:v>
                </c:pt>
                <c:pt idx="61">
                  <c:v>1.248906386700013E-4</c:v>
                </c:pt>
                <c:pt idx="62">
                  <c:v>1.2493438320169281E-4</c:v>
                </c:pt>
                <c:pt idx="63">
                  <c:v>1.2965879265080391E-4</c:v>
                </c:pt>
                <c:pt idx="64">
                  <c:v>2.0192475940470489E-4</c:v>
                </c:pt>
                <c:pt idx="65">
                  <c:v>2.2112860892400249E-4</c:v>
                </c:pt>
                <c:pt idx="66">
                  <c:v>2.2519685039319731E-4</c:v>
                </c:pt>
                <c:pt idx="67">
                  <c:v>2.258967629047981E-4</c:v>
                </c:pt>
                <c:pt idx="68">
                  <c:v>2.2992125984269701E-4</c:v>
                </c:pt>
                <c:pt idx="69">
                  <c:v>2.3412073490829829E-4</c:v>
                </c:pt>
                <c:pt idx="70">
                  <c:v>2.5721784776880022E-4</c:v>
                </c:pt>
                <c:pt idx="71">
                  <c:v>2.75065616797604E-4</c:v>
                </c:pt>
                <c:pt idx="72">
                  <c:v>2.8460192475970181E-4</c:v>
                </c:pt>
                <c:pt idx="73">
                  <c:v>3.2860892388429652E-4</c:v>
                </c:pt>
                <c:pt idx="74">
                  <c:v>3.3132108486479822E-4</c:v>
                </c:pt>
                <c:pt idx="75">
                  <c:v>3.3324584426919912E-4</c:v>
                </c:pt>
                <c:pt idx="76">
                  <c:v>3.3490813648269502E-4</c:v>
                </c:pt>
                <c:pt idx="77">
                  <c:v>3.4273840769900171E-4</c:v>
                </c:pt>
                <c:pt idx="78">
                  <c:v>5.2703412073460201E-4</c:v>
                </c:pt>
                <c:pt idx="79">
                  <c:v>5.4068241469780107E-4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D-437C-BCAE-C7EE0BF7D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314367"/>
        <c:axId val="2013309791"/>
      </c:scatterChart>
      <c:valAx>
        <c:axId val="201331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09791"/>
        <c:crosses val="autoZero"/>
        <c:crossBetween val="midCat"/>
      </c:valAx>
      <c:valAx>
        <c:axId val="20133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1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Residuals vs Experiment Number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Conf_T120_Q180_Vf0.125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High_Single!$W$11:$AF$11</c:f>
              <c:numCache>
                <c:formatCode>General</c:formatCode>
                <c:ptCount val="10"/>
                <c:pt idx="0">
                  <c:v>-3.0839895012998997E-5</c:v>
                </c:pt>
                <c:pt idx="1">
                  <c:v>1.6841644793999522E-5</c:v>
                </c:pt>
                <c:pt idx="2">
                  <c:v>1.2489063867000133E-4</c:v>
                </c:pt>
                <c:pt idx="3">
                  <c:v>-2.2900262467200061E-4</c:v>
                </c:pt>
                <c:pt idx="4">
                  <c:v>-7.5021872266003986E-5</c:v>
                </c:pt>
                <c:pt idx="5">
                  <c:v>-2.4737532808399854E-4</c:v>
                </c:pt>
                <c:pt idx="6">
                  <c:v>3.4273840769900171E-4</c:v>
                </c:pt>
                <c:pt idx="7">
                  <c:v>-1.0520559930000256E-4</c:v>
                </c:pt>
                <c:pt idx="8">
                  <c:v>2.2112860892400249E-4</c:v>
                </c:pt>
                <c:pt idx="9">
                  <c:v>-1.8153980752000365E-5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720-4EBB-8D4C-27ED1D50E8A3}"/>
            </c:ext>
          </c:extLst>
        </c:ser>
        <c:ser>
          <c:idx val="1"/>
          <c:order val="1"/>
          <c:tx>
            <c:v>Conf_T300_Q180_Vf0.125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High_Single!$W$12:$AF$12</c:f>
              <c:numCache>
                <c:formatCode>General</c:formatCode>
                <c:ptCount val="10"/>
                <c:pt idx="0">
                  <c:v>-7.366579177629784E-5</c:v>
                </c:pt>
                <c:pt idx="1">
                  <c:v>4.313210848670701E-5</c:v>
                </c:pt>
                <c:pt idx="2">
                  <c:v>9.8687664041703649E-5</c:v>
                </c:pt>
                <c:pt idx="3">
                  <c:v>-2.2283464566929395E-4</c:v>
                </c:pt>
                <c:pt idx="4">
                  <c:v>-7.6727909011295448E-5</c:v>
                </c:pt>
                <c:pt idx="5">
                  <c:v>-2.582677165352959E-4</c:v>
                </c:pt>
                <c:pt idx="6">
                  <c:v>2.8460192475970175E-4</c:v>
                </c:pt>
                <c:pt idx="7">
                  <c:v>-2.0734908136296748E-5</c:v>
                </c:pt>
                <c:pt idx="8">
                  <c:v>2.0192475940470495E-4</c:v>
                </c:pt>
                <c:pt idx="9">
                  <c:v>2.3884514435704163E-5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3720-4EBB-8D4C-27ED1D50E8A3}"/>
            </c:ext>
          </c:extLst>
        </c:ser>
        <c:ser>
          <c:idx val="2"/>
          <c:order val="2"/>
          <c:tx>
            <c:v>Conf_T120_Q900_Vf0.125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High_Single!$W$3:$AF$3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High_Single!$W$13:$AF$13</c:f>
              <c:numCache>
                <c:formatCode>General</c:formatCode>
                <c:ptCount val="10"/>
                <c:pt idx="0">
                  <c:v>-2.8958880139796916E-5</c:v>
                </c:pt>
                <c:pt idx="1">
                  <c:v>1.9160104987196724E-5</c:v>
                </c:pt>
                <c:pt idx="2">
                  <c:v>1.2414698162720172E-4</c:v>
                </c:pt>
                <c:pt idx="3">
                  <c:v>-2.249343832017997E-4</c:v>
                </c:pt>
                <c:pt idx="4">
                  <c:v>-7.88276465438012E-5</c:v>
                </c:pt>
                <c:pt idx="5">
                  <c:v>-2.468066491687973E-4</c:v>
                </c:pt>
                <c:pt idx="6">
                  <c:v>3.3324584426919907E-4</c:v>
                </c:pt>
                <c:pt idx="7">
                  <c:v>-1.0113735783080086E-4</c:v>
                </c:pt>
                <c:pt idx="8">
                  <c:v>2.2519685039319726E-4</c:v>
                </c:pt>
                <c:pt idx="9">
                  <c:v>-2.1084864391798797E-5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3720-4EBB-8D4C-27ED1D50E8A3}"/>
            </c:ext>
          </c:extLst>
        </c:ser>
        <c:ser>
          <c:idx val="3"/>
          <c:order val="3"/>
          <c:tx>
            <c:v>Conf_T300_Q900_Vf0.125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High_Single!$W$3:$AF$3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High_Single!$W$14:$AF$14</c:f>
              <c:numCache>
                <c:formatCode>General</c:formatCode>
                <c:ptCount val="10"/>
                <c:pt idx="0">
                  <c:v>-2.8258967629202214E-5</c:v>
                </c:pt>
                <c:pt idx="1">
                  <c:v>1.3298337707801089E-5</c:v>
                </c:pt>
                <c:pt idx="2">
                  <c:v>1.2965879265080388E-4</c:v>
                </c:pt>
                <c:pt idx="3">
                  <c:v>-2.2948381452320143E-4</c:v>
                </c:pt>
                <c:pt idx="4">
                  <c:v>-7.8127734033199558E-5</c:v>
                </c:pt>
                <c:pt idx="5">
                  <c:v>-2.4129483814520208E-4</c:v>
                </c:pt>
                <c:pt idx="6">
                  <c:v>3.3132108486479822E-4</c:v>
                </c:pt>
                <c:pt idx="7">
                  <c:v>-1.0524934383220053E-4</c:v>
                </c:pt>
                <c:pt idx="8">
                  <c:v>2.258967629047981E-4</c:v>
                </c:pt>
                <c:pt idx="9">
                  <c:v>-1.7760279965202408E-5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3720-4EBB-8D4C-27ED1D50E8A3}"/>
            </c:ext>
          </c:extLst>
        </c:ser>
        <c:ser>
          <c:idx val="4"/>
          <c:order val="4"/>
          <c:tx>
            <c:v>Conf_T120_Q180_Vf0.625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High_Single!$W$3:$AF$3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High_Single!$W$15:$AF$15</c:f>
              <c:numCache>
                <c:formatCode>General</c:formatCode>
                <c:ptCount val="10"/>
                <c:pt idx="0">
                  <c:v>-1.0288713910739863E-4</c:v>
                </c:pt>
                <c:pt idx="1">
                  <c:v>-1.3438320209939805E-4</c:v>
                </c:pt>
                <c:pt idx="2">
                  <c:v>1.1758530183760343E-4</c:v>
                </c:pt>
                <c:pt idx="3">
                  <c:v>-2.183727034123957E-4</c:v>
                </c:pt>
                <c:pt idx="4">
                  <c:v>-3.9895013123396328E-5</c:v>
                </c:pt>
                <c:pt idx="5">
                  <c:v>-3.0236220472439762E-4</c:v>
                </c:pt>
                <c:pt idx="6">
                  <c:v>2.75065616797604E-4</c:v>
                </c:pt>
                <c:pt idx="7">
                  <c:v>-6.089238845139594E-5</c:v>
                </c:pt>
                <c:pt idx="8">
                  <c:v>5.2703412073460201E-4</c:v>
                </c:pt>
                <c:pt idx="9">
                  <c:v>-6.089238845139594E-5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3720-4EBB-8D4C-27ED1D50E8A3}"/>
            </c:ext>
          </c:extLst>
        </c:ser>
        <c:ser>
          <c:idx val="5"/>
          <c:order val="5"/>
          <c:tx>
            <c:v>Conf_T300_Q180_Vf0.625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High_Single!$W$3:$AF$3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High_Single!$W$16:$AF$16</c:f>
              <c:numCache>
                <c:formatCode>General</c:formatCode>
                <c:ptCount val="10"/>
                <c:pt idx="0">
                  <c:v>-1.20734908136199E-4</c:v>
                </c:pt>
                <c:pt idx="1">
                  <c:v>-1.312335958001988E-4</c:v>
                </c:pt>
                <c:pt idx="2">
                  <c:v>1.2073490813680268E-4</c:v>
                </c:pt>
                <c:pt idx="3">
                  <c:v>-2.0472440944919665E-4</c:v>
                </c:pt>
                <c:pt idx="4">
                  <c:v>-3.674540682419708E-5</c:v>
                </c:pt>
                <c:pt idx="5">
                  <c:v>-3.0971128608919818E-4</c:v>
                </c:pt>
                <c:pt idx="6">
                  <c:v>2.5721784776880016E-4</c:v>
                </c:pt>
                <c:pt idx="7">
                  <c:v>-6.8241469816196498E-5</c:v>
                </c:pt>
                <c:pt idx="8">
                  <c:v>5.4068241469780107E-4</c:v>
                </c:pt>
                <c:pt idx="9">
                  <c:v>-4.7244094488196886E-5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3720-4EBB-8D4C-27ED1D50E8A3}"/>
            </c:ext>
          </c:extLst>
        </c:ser>
        <c:ser>
          <c:idx val="6"/>
          <c:order val="6"/>
          <c:tx>
            <c:v>Conf_T120_Q900_Vf0.625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High_Single!$W$3:$AF$3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High_Single!$W$17:$AF$17</c:f>
              <c:numCache>
                <c:formatCode>General</c:formatCode>
                <c:ptCount val="10"/>
                <c:pt idx="0">
                  <c:v>-3.2545931758297397E-5</c:v>
                </c:pt>
                <c:pt idx="1">
                  <c:v>9.4488188977018273E-6</c:v>
                </c:pt>
                <c:pt idx="2">
                  <c:v>1.2493438320169969E-4</c:v>
                </c:pt>
                <c:pt idx="3">
                  <c:v>-2.2152230971130005E-4</c:v>
                </c:pt>
                <c:pt idx="4">
                  <c:v>-7.4540682414296622E-5</c:v>
                </c:pt>
                <c:pt idx="5">
                  <c:v>-2.4251968503929966E-4</c:v>
                </c:pt>
                <c:pt idx="6">
                  <c:v>3.3490813648270196E-4</c:v>
                </c:pt>
                <c:pt idx="7">
                  <c:v>-1.0603674540729524E-4</c:v>
                </c:pt>
                <c:pt idx="8">
                  <c:v>2.299212598427039E-4</c:v>
                </c:pt>
                <c:pt idx="9">
                  <c:v>-2.2047244094297591E-5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3720-4EBB-8D4C-27ED1D50E8A3}"/>
            </c:ext>
          </c:extLst>
        </c:ser>
        <c:ser>
          <c:idx val="7"/>
          <c:order val="7"/>
          <c:tx>
            <c:v>Conf_T300_Q900_Vf0.625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High_Single!$W$3:$AF$3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High_Single!$W$18:$AF$18</c:f>
              <c:numCache>
                <c:formatCode>General</c:formatCode>
                <c:ptCount val="10"/>
                <c:pt idx="0">
                  <c:v>-2.8346456692703026E-5</c:v>
                </c:pt>
                <c:pt idx="1">
                  <c:v>1.3648293963296199E-5</c:v>
                </c:pt>
                <c:pt idx="2">
                  <c:v>1.1863517060329426E-4</c:v>
                </c:pt>
                <c:pt idx="3">
                  <c:v>-2.2782152230970548E-4</c:v>
                </c:pt>
                <c:pt idx="4">
                  <c:v>-8.0839895012702057E-5</c:v>
                </c:pt>
                <c:pt idx="5">
                  <c:v>-2.3832020997370529E-4</c:v>
                </c:pt>
                <c:pt idx="6">
                  <c:v>3.2860892388429652E-4</c:v>
                </c:pt>
                <c:pt idx="7">
                  <c:v>-1.0183727034170087E-4</c:v>
                </c:pt>
                <c:pt idx="8">
                  <c:v>2.3412073490829827E-4</c:v>
                </c:pt>
                <c:pt idx="9">
                  <c:v>-1.784776902870322E-5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3720-4EBB-8D4C-27ED1D50E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Exp.</a:t>
                </a:r>
                <a:r>
                  <a:rPr lang="en-GB" b="1" baseline="0"/>
                  <a:t> Number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Residuals [coin/sec]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Residuals vs Average Predicted Response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621202226819231E-2"/>
          <c:y val="0.10740509938397055"/>
          <c:w val="0.88318858478917983"/>
          <c:h val="0.75400161480568406"/>
        </c:manualLayout>
      </c:layout>
      <c:scatterChart>
        <c:scatterStyle val="lineMarker"/>
        <c:varyColors val="0"/>
        <c:ser>
          <c:idx val="0"/>
          <c:order val="0"/>
          <c:tx>
            <c:v>Rep1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4.9906605424322001E-2</c:v>
                </c:pt>
                <c:pt idx="1">
                  <c:v>4.6418810148731296E-2</c:v>
                </c:pt>
                <c:pt idx="2">
                  <c:v>4.99646544181978E-2</c:v>
                </c:pt>
                <c:pt idx="3">
                  <c:v>4.99617672790902E-2</c:v>
                </c:pt>
                <c:pt idx="4">
                  <c:v>2.9310236220472397E-2</c:v>
                </c:pt>
                <c:pt idx="5">
                  <c:v>2.9296587926509198E-2</c:v>
                </c:pt>
                <c:pt idx="6">
                  <c:v>4.9964304461942298E-2</c:v>
                </c:pt>
                <c:pt idx="7">
                  <c:v>4.9960104986876704E-2</c:v>
                </c:pt>
              </c:numCache>
            </c:numRef>
          </c:xVal>
          <c:yVal>
            <c:numRef>
              <c:f>High_Single!$W$11:$W$18</c:f>
              <c:numCache>
                <c:formatCode>General</c:formatCode>
                <c:ptCount val="8"/>
                <c:pt idx="0">
                  <c:v>-3.0839895012998997E-5</c:v>
                </c:pt>
                <c:pt idx="1">
                  <c:v>-7.366579177629784E-5</c:v>
                </c:pt>
                <c:pt idx="2">
                  <c:v>-2.8958880139796916E-5</c:v>
                </c:pt>
                <c:pt idx="3">
                  <c:v>-2.8258967629202214E-5</c:v>
                </c:pt>
                <c:pt idx="4">
                  <c:v>-1.0288713910739863E-4</c:v>
                </c:pt>
                <c:pt idx="5">
                  <c:v>-1.20734908136199E-4</c:v>
                </c:pt>
                <c:pt idx="6">
                  <c:v>-3.2545931758297397E-5</c:v>
                </c:pt>
                <c:pt idx="7">
                  <c:v>-2.8346456692703026E-5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C-4FC5-A30E-5B640989A761}"/>
            </c:ext>
          </c:extLst>
        </c:ser>
        <c:ser>
          <c:idx val="1"/>
          <c:order val="1"/>
          <c:tx>
            <c:v>Rep2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4.9906605424322001E-2</c:v>
                </c:pt>
                <c:pt idx="1">
                  <c:v>4.6418810148731296E-2</c:v>
                </c:pt>
                <c:pt idx="2">
                  <c:v>4.99646544181978E-2</c:v>
                </c:pt>
                <c:pt idx="3">
                  <c:v>4.99617672790902E-2</c:v>
                </c:pt>
                <c:pt idx="4">
                  <c:v>2.9310236220472397E-2</c:v>
                </c:pt>
                <c:pt idx="5">
                  <c:v>2.9296587926509198E-2</c:v>
                </c:pt>
                <c:pt idx="6">
                  <c:v>4.9964304461942298E-2</c:v>
                </c:pt>
                <c:pt idx="7">
                  <c:v>4.9960104986876704E-2</c:v>
                </c:pt>
              </c:numCache>
            </c:numRef>
          </c:xVal>
          <c:yVal>
            <c:numRef>
              <c:f>High_Single!$X$11:$X$18</c:f>
              <c:numCache>
                <c:formatCode>General</c:formatCode>
                <c:ptCount val="8"/>
                <c:pt idx="0">
                  <c:v>1.6841644793999522E-5</c:v>
                </c:pt>
                <c:pt idx="1">
                  <c:v>4.313210848670701E-5</c:v>
                </c:pt>
                <c:pt idx="2">
                  <c:v>1.9160104987196724E-5</c:v>
                </c:pt>
                <c:pt idx="3">
                  <c:v>1.3298337707801089E-5</c:v>
                </c:pt>
                <c:pt idx="4">
                  <c:v>-1.3438320209939805E-4</c:v>
                </c:pt>
                <c:pt idx="5">
                  <c:v>-1.312335958001988E-4</c:v>
                </c:pt>
                <c:pt idx="6">
                  <c:v>9.4488188977018273E-6</c:v>
                </c:pt>
                <c:pt idx="7">
                  <c:v>1.3648293963296199E-5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4C-4FC5-A30E-5B640989A761}"/>
            </c:ext>
          </c:extLst>
        </c:ser>
        <c:ser>
          <c:idx val="2"/>
          <c:order val="2"/>
          <c:tx>
            <c:v>Rep3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4.9906605424322001E-2</c:v>
                </c:pt>
                <c:pt idx="1">
                  <c:v>4.6418810148731296E-2</c:v>
                </c:pt>
                <c:pt idx="2">
                  <c:v>4.99646544181978E-2</c:v>
                </c:pt>
                <c:pt idx="3">
                  <c:v>4.99617672790902E-2</c:v>
                </c:pt>
                <c:pt idx="4">
                  <c:v>2.9310236220472397E-2</c:v>
                </c:pt>
                <c:pt idx="5">
                  <c:v>2.9296587926509198E-2</c:v>
                </c:pt>
                <c:pt idx="6">
                  <c:v>4.9964304461942298E-2</c:v>
                </c:pt>
                <c:pt idx="7">
                  <c:v>4.9960104986876704E-2</c:v>
                </c:pt>
              </c:numCache>
            </c:numRef>
          </c:xVal>
          <c:yVal>
            <c:numRef>
              <c:f>High_Single!$Y$11:$Y$18</c:f>
              <c:numCache>
                <c:formatCode>General</c:formatCode>
                <c:ptCount val="8"/>
                <c:pt idx="0">
                  <c:v>1.2489063867000133E-4</c:v>
                </c:pt>
                <c:pt idx="1">
                  <c:v>9.8687664041703649E-5</c:v>
                </c:pt>
                <c:pt idx="2">
                  <c:v>1.2414698162720172E-4</c:v>
                </c:pt>
                <c:pt idx="3">
                  <c:v>1.2965879265080388E-4</c:v>
                </c:pt>
                <c:pt idx="4">
                  <c:v>1.1758530183760343E-4</c:v>
                </c:pt>
                <c:pt idx="5">
                  <c:v>1.2073490813680268E-4</c:v>
                </c:pt>
                <c:pt idx="6">
                  <c:v>1.2493438320169969E-4</c:v>
                </c:pt>
                <c:pt idx="7">
                  <c:v>1.1863517060329426E-4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4C-4FC5-A30E-5B640989A761}"/>
            </c:ext>
          </c:extLst>
        </c:ser>
        <c:ser>
          <c:idx val="3"/>
          <c:order val="3"/>
          <c:tx>
            <c:v>Rep4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4.9906605424322001E-2</c:v>
                </c:pt>
                <c:pt idx="1">
                  <c:v>4.6418810148731296E-2</c:v>
                </c:pt>
                <c:pt idx="2">
                  <c:v>4.99646544181978E-2</c:v>
                </c:pt>
                <c:pt idx="3">
                  <c:v>4.99617672790902E-2</c:v>
                </c:pt>
                <c:pt idx="4">
                  <c:v>2.9310236220472397E-2</c:v>
                </c:pt>
                <c:pt idx="5">
                  <c:v>2.9296587926509198E-2</c:v>
                </c:pt>
                <c:pt idx="6">
                  <c:v>4.9964304461942298E-2</c:v>
                </c:pt>
                <c:pt idx="7">
                  <c:v>4.9960104986876704E-2</c:v>
                </c:pt>
              </c:numCache>
            </c:numRef>
          </c:xVal>
          <c:yVal>
            <c:numRef>
              <c:f>High_Single!$Z$11:$Z$18</c:f>
              <c:numCache>
                <c:formatCode>General</c:formatCode>
                <c:ptCount val="8"/>
                <c:pt idx="0">
                  <c:v>-2.2900262467200061E-4</c:v>
                </c:pt>
                <c:pt idx="1">
                  <c:v>-2.2283464566929395E-4</c:v>
                </c:pt>
                <c:pt idx="2">
                  <c:v>-2.249343832017997E-4</c:v>
                </c:pt>
                <c:pt idx="3">
                  <c:v>-2.2948381452320143E-4</c:v>
                </c:pt>
                <c:pt idx="4">
                  <c:v>-2.183727034123957E-4</c:v>
                </c:pt>
                <c:pt idx="5">
                  <c:v>-2.0472440944919665E-4</c:v>
                </c:pt>
                <c:pt idx="6">
                  <c:v>-2.2152230971130005E-4</c:v>
                </c:pt>
                <c:pt idx="7">
                  <c:v>-2.2782152230970548E-4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4C-4FC5-A30E-5B640989A761}"/>
            </c:ext>
          </c:extLst>
        </c:ser>
        <c:ser>
          <c:idx val="4"/>
          <c:order val="4"/>
          <c:tx>
            <c:v>Rep5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4.9906605424322001E-2</c:v>
                </c:pt>
                <c:pt idx="1">
                  <c:v>4.6418810148731296E-2</c:v>
                </c:pt>
                <c:pt idx="2">
                  <c:v>4.99646544181978E-2</c:v>
                </c:pt>
                <c:pt idx="3">
                  <c:v>4.99617672790902E-2</c:v>
                </c:pt>
                <c:pt idx="4">
                  <c:v>2.9310236220472397E-2</c:v>
                </c:pt>
                <c:pt idx="5">
                  <c:v>2.9296587926509198E-2</c:v>
                </c:pt>
                <c:pt idx="6">
                  <c:v>4.9964304461942298E-2</c:v>
                </c:pt>
                <c:pt idx="7">
                  <c:v>4.9960104986876704E-2</c:v>
                </c:pt>
              </c:numCache>
            </c:numRef>
          </c:xVal>
          <c:yVal>
            <c:numRef>
              <c:f>High_Single!$AA$11:$AA$18</c:f>
              <c:numCache>
                <c:formatCode>General</c:formatCode>
                <c:ptCount val="8"/>
                <c:pt idx="0">
                  <c:v>-7.5021872266003986E-5</c:v>
                </c:pt>
                <c:pt idx="1">
                  <c:v>-7.6727909011295448E-5</c:v>
                </c:pt>
                <c:pt idx="2">
                  <c:v>-7.88276465438012E-5</c:v>
                </c:pt>
                <c:pt idx="3">
                  <c:v>-7.8127734033199558E-5</c:v>
                </c:pt>
                <c:pt idx="4">
                  <c:v>-3.9895013123396328E-5</c:v>
                </c:pt>
                <c:pt idx="5">
                  <c:v>-3.674540682419708E-5</c:v>
                </c:pt>
                <c:pt idx="6">
                  <c:v>-7.4540682414296622E-5</c:v>
                </c:pt>
                <c:pt idx="7">
                  <c:v>-8.0839895012702057E-5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4C-4FC5-A30E-5B640989A761}"/>
            </c:ext>
          </c:extLst>
        </c:ser>
        <c:ser>
          <c:idx val="5"/>
          <c:order val="5"/>
          <c:tx>
            <c:v>Rep6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4.9906605424322001E-2</c:v>
                </c:pt>
                <c:pt idx="1">
                  <c:v>4.6418810148731296E-2</c:v>
                </c:pt>
                <c:pt idx="2">
                  <c:v>4.99646544181978E-2</c:v>
                </c:pt>
                <c:pt idx="3">
                  <c:v>4.99617672790902E-2</c:v>
                </c:pt>
                <c:pt idx="4">
                  <c:v>2.9310236220472397E-2</c:v>
                </c:pt>
                <c:pt idx="5">
                  <c:v>2.9296587926509198E-2</c:v>
                </c:pt>
                <c:pt idx="6">
                  <c:v>4.9964304461942298E-2</c:v>
                </c:pt>
                <c:pt idx="7">
                  <c:v>4.9960104986876704E-2</c:v>
                </c:pt>
              </c:numCache>
            </c:numRef>
          </c:xVal>
          <c:yVal>
            <c:numRef>
              <c:f>High_Single!$AB$11:$AB$18</c:f>
              <c:numCache>
                <c:formatCode>General</c:formatCode>
                <c:ptCount val="8"/>
                <c:pt idx="0">
                  <c:v>-2.4737532808399854E-4</c:v>
                </c:pt>
                <c:pt idx="1">
                  <c:v>-2.582677165352959E-4</c:v>
                </c:pt>
                <c:pt idx="2">
                  <c:v>-2.468066491687973E-4</c:v>
                </c:pt>
                <c:pt idx="3">
                  <c:v>-2.4129483814520208E-4</c:v>
                </c:pt>
                <c:pt idx="4">
                  <c:v>-3.0236220472439762E-4</c:v>
                </c:pt>
                <c:pt idx="5">
                  <c:v>-3.0971128608919818E-4</c:v>
                </c:pt>
                <c:pt idx="6">
                  <c:v>-2.4251968503929966E-4</c:v>
                </c:pt>
                <c:pt idx="7">
                  <c:v>-2.3832020997370529E-4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C4C-4FC5-A30E-5B640989A761}"/>
            </c:ext>
          </c:extLst>
        </c:ser>
        <c:ser>
          <c:idx val="6"/>
          <c:order val="6"/>
          <c:tx>
            <c:v>Rep7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4.9906605424322001E-2</c:v>
                </c:pt>
                <c:pt idx="1">
                  <c:v>4.6418810148731296E-2</c:v>
                </c:pt>
                <c:pt idx="2">
                  <c:v>4.99646544181978E-2</c:v>
                </c:pt>
                <c:pt idx="3">
                  <c:v>4.99617672790902E-2</c:v>
                </c:pt>
                <c:pt idx="4">
                  <c:v>2.9310236220472397E-2</c:v>
                </c:pt>
                <c:pt idx="5">
                  <c:v>2.9296587926509198E-2</c:v>
                </c:pt>
                <c:pt idx="6">
                  <c:v>4.9964304461942298E-2</c:v>
                </c:pt>
                <c:pt idx="7">
                  <c:v>4.9960104986876704E-2</c:v>
                </c:pt>
              </c:numCache>
            </c:numRef>
          </c:xVal>
          <c:yVal>
            <c:numRef>
              <c:f>High_Single!$AC$11:$AC$18</c:f>
              <c:numCache>
                <c:formatCode>General</c:formatCode>
                <c:ptCount val="8"/>
                <c:pt idx="0">
                  <c:v>3.4273840769900171E-4</c:v>
                </c:pt>
                <c:pt idx="1">
                  <c:v>2.8460192475970175E-4</c:v>
                </c:pt>
                <c:pt idx="2">
                  <c:v>3.3324584426919907E-4</c:v>
                </c:pt>
                <c:pt idx="3">
                  <c:v>3.3132108486479822E-4</c:v>
                </c:pt>
                <c:pt idx="4">
                  <c:v>2.75065616797604E-4</c:v>
                </c:pt>
                <c:pt idx="5">
                  <c:v>2.5721784776880016E-4</c:v>
                </c:pt>
                <c:pt idx="6">
                  <c:v>3.3490813648270196E-4</c:v>
                </c:pt>
                <c:pt idx="7">
                  <c:v>3.2860892388429652E-4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C4C-4FC5-A30E-5B640989A761}"/>
            </c:ext>
          </c:extLst>
        </c:ser>
        <c:ser>
          <c:idx val="7"/>
          <c:order val="7"/>
          <c:tx>
            <c:v>Rep8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4.9906605424322001E-2</c:v>
                </c:pt>
                <c:pt idx="1">
                  <c:v>4.6418810148731296E-2</c:v>
                </c:pt>
                <c:pt idx="2">
                  <c:v>4.99646544181978E-2</c:v>
                </c:pt>
                <c:pt idx="3">
                  <c:v>4.99617672790902E-2</c:v>
                </c:pt>
                <c:pt idx="4">
                  <c:v>2.9310236220472397E-2</c:v>
                </c:pt>
                <c:pt idx="5">
                  <c:v>2.9296587926509198E-2</c:v>
                </c:pt>
                <c:pt idx="6">
                  <c:v>4.9964304461942298E-2</c:v>
                </c:pt>
                <c:pt idx="7">
                  <c:v>4.9960104986876704E-2</c:v>
                </c:pt>
              </c:numCache>
            </c:numRef>
          </c:xVal>
          <c:yVal>
            <c:numRef>
              <c:f>High_Single!$AD$11:$AD$18</c:f>
              <c:numCache>
                <c:formatCode>General</c:formatCode>
                <c:ptCount val="8"/>
                <c:pt idx="0">
                  <c:v>-1.0520559930000256E-4</c:v>
                </c:pt>
                <c:pt idx="1">
                  <c:v>-2.0734908136296748E-5</c:v>
                </c:pt>
                <c:pt idx="2">
                  <c:v>-1.0113735783080086E-4</c:v>
                </c:pt>
                <c:pt idx="3">
                  <c:v>-1.0524934383220053E-4</c:v>
                </c:pt>
                <c:pt idx="4">
                  <c:v>-6.089238845139594E-5</c:v>
                </c:pt>
                <c:pt idx="5">
                  <c:v>-6.8241469816196498E-5</c:v>
                </c:pt>
                <c:pt idx="6">
                  <c:v>-1.0603674540729524E-4</c:v>
                </c:pt>
                <c:pt idx="7">
                  <c:v>-1.0183727034170087E-4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C4C-4FC5-A30E-5B640989A761}"/>
            </c:ext>
          </c:extLst>
        </c:ser>
        <c:ser>
          <c:idx val="8"/>
          <c:order val="8"/>
          <c:tx>
            <c:v>Rep9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4.9906605424322001E-2</c:v>
                </c:pt>
                <c:pt idx="1">
                  <c:v>4.6418810148731296E-2</c:v>
                </c:pt>
                <c:pt idx="2">
                  <c:v>4.99646544181978E-2</c:v>
                </c:pt>
                <c:pt idx="3">
                  <c:v>4.99617672790902E-2</c:v>
                </c:pt>
                <c:pt idx="4">
                  <c:v>2.9310236220472397E-2</c:v>
                </c:pt>
                <c:pt idx="5">
                  <c:v>2.9296587926509198E-2</c:v>
                </c:pt>
                <c:pt idx="6">
                  <c:v>4.9964304461942298E-2</c:v>
                </c:pt>
                <c:pt idx="7">
                  <c:v>4.9960104986876704E-2</c:v>
                </c:pt>
              </c:numCache>
            </c:numRef>
          </c:xVal>
          <c:yVal>
            <c:numRef>
              <c:f>High_Single!$AE$11:$AE$18</c:f>
              <c:numCache>
                <c:formatCode>General</c:formatCode>
                <c:ptCount val="8"/>
                <c:pt idx="0">
                  <c:v>2.2112860892400249E-4</c:v>
                </c:pt>
                <c:pt idx="1">
                  <c:v>2.0192475940470495E-4</c:v>
                </c:pt>
                <c:pt idx="2">
                  <c:v>2.2519685039319726E-4</c:v>
                </c:pt>
                <c:pt idx="3">
                  <c:v>2.258967629047981E-4</c:v>
                </c:pt>
                <c:pt idx="4">
                  <c:v>5.2703412073460201E-4</c:v>
                </c:pt>
                <c:pt idx="5">
                  <c:v>5.4068241469780107E-4</c:v>
                </c:pt>
                <c:pt idx="6">
                  <c:v>2.299212598427039E-4</c:v>
                </c:pt>
                <c:pt idx="7">
                  <c:v>2.3412073490829827E-4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C4C-4FC5-A30E-5B640989A761}"/>
            </c:ext>
          </c:extLst>
        </c:ser>
        <c:ser>
          <c:idx val="9"/>
          <c:order val="9"/>
          <c:tx>
            <c:v>Rep10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4.9906605424322001E-2</c:v>
                </c:pt>
                <c:pt idx="1">
                  <c:v>4.6418810148731296E-2</c:v>
                </c:pt>
                <c:pt idx="2">
                  <c:v>4.99646544181978E-2</c:v>
                </c:pt>
                <c:pt idx="3">
                  <c:v>4.99617672790902E-2</c:v>
                </c:pt>
                <c:pt idx="4">
                  <c:v>2.9310236220472397E-2</c:v>
                </c:pt>
                <c:pt idx="5">
                  <c:v>2.9296587926509198E-2</c:v>
                </c:pt>
                <c:pt idx="6">
                  <c:v>4.9964304461942298E-2</c:v>
                </c:pt>
                <c:pt idx="7">
                  <c:v>4.9960104986876704E-2</c:v>
                </c:pt>
              </c:numCache>
            </c:numRef>
          </c:xVal>
          <c:yVal>
            <c:numRef>
              <c:f>High_Single!$AF$11:$AF$18</c:f>
              <c:numCache>
                <c:formatCode>General</c:formatCode>
                <c:ptCount val="8"/>
                <c:pt idx="0">
                  <c:v>-1.8153980752000365E-5</c:v>
                </c:pt>
                <c:pt idx="1">
                  <c:v>2.3884514435704163E-5</c:v>
                </c:pt>
                <c:pt idx="2">
                  <c:v>-2.1084864391798797E-5</c:v>
                </c:pt>
                <c:pt idx="3">
                  <c:v>-1.7760279965202408E-5</c:v>
                </c:pt>
                <c:pt idx="4">
                  <c:v>-6.089238845139594E-5</c:v>
                </c:pt>
                <c:pt idx="5">
                  <c:v>-4.7244094488196886E-5</c:v>
                </c:pt>
                <c:pt idx="6">
                  <c:v>-2.2047244094297591E-5</c:v>
                </c:pt>
                <c:pt idx="7">
                  <c:v>-1.784776902870322E-5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C4C-4FC5-A30E-5B640989A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Predicted Response [</a:t>
                </a:r>
                <a:r>
                  <a:rPr lang="en-GB" sz="900" b="1" i="0" u="none" strike="noStrike" baseline="0">
                    <a:effectLst/>
                  </a:rPr>
                  <a:t>coin/sec</a:t>
                </a:r>
                <a:r>
                  <a:rPr lang="en-GB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 [</a:t>
                </a:r>
                <a:r>
                  <a:rPr lang="en-GB" sz="900" b="1" i="0" u="none" strike="noStrike" baseline="0">
                    <a:effectLst/>
                  </a:rPr>
                  <a:t>coin/</a:t>
                </a:r>
                <a:r>
                  <a:rPr lang="en-GB"/>
                  <a:t>sec]</a:t>
                </a:r>
              </a:p>
            </c:rich>
          </c:tx>
          <c:layout>
            <c:manualLayout>
              <c:xMode val="edge"/>
              <c:yMode val="edge"/>
              <c:x val="1.1890879180709062E-2"/>
              <c:y val="0.366245701487691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945582661932686E-3"/>
                  <c:y val="-0.169038308676780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High_Bulk!$AN$5:$AN$84</c:f>
              <c:numCache>
                <c:formatCode>General</c:formatCode>
                <c:ptCount val="80"/>
                <c:pt idx="0">
                  <c:v>-2.4929845460225399</c:v>
                </c:pt>
                <c:pt idx="1">
                  <c:v>-2.0831513947736373</c:v>
                </c:pt>
                <c:pt idx="2">
                  <c:v>-1.8657648402099227</c:v>
                </c:pt>
                <c:pt idx="3">
                  <c:v>-1.7111021101884196</c:v>
                </c:pt>
                <c:pt idx="4">
                  <c:v>-1.5886662689871429</c:v>
                </c:pt>
                <c:pt idx="5">
                  <c:v>-1.486080291836344</c:v>
                </c:pt>
                <c:pt idx="6">
                  <c:v>-1.3970237464251414</c:v>
                </c:pt>
                <c:pt idx="7">
                  <c:v>-1.3178098407415364</c:v>
                </c:pt>
                <c:pt idx="8">
                  <c:v>-1.2460901654695893</c:v>
                </c:pt>
                <c:pt idx="9">
                  <c:v>-1.1802716510750031</c:v>
                </c:pt>
                <c:pt idx="10">
                  <c:v>-1.119221134199847</c:v>
                </c:pt>
                <c:pt idx="11">
                  <c:v>-1.0621021066490544</c:v>
                </c:pt>
                <c:pt idx="12">
                  <c:v>-1.0082783038771823</c:v>
                </c:pt>
                <c:pt idx="13">
                  <c:v>-0.95725368129332633</c:v>
                </c:pt>
                <c:pt idx="14">
                  <c:v>-0.90863340333185738</c:v>
                </c:pt>
                <c:pt idx="15">
                  <c:v>-0.86209756667827031</c:v>
                </c:pt>
                <c:pt idx="16">
                  <c:v>-0.81738295788941406</c:v>
                </c:pt>
                <c:pt idx="17">
                  <c:v>-0.77427005635431245</c:v>
                </c:pt>
                <c:pt idx="18">
                  <c:v>-0.7325735637421168</c:v>
                </c:pt>
                <c:pt idx="19">
                  <c:v>-0.69213536556228017</c:v>
                </c:pt>
                <c:pt idx="20">
                  <c:v>-0.6528192079877555</c:v>
                </c:pt>
                <c:pt idx="21">
                  <c:v>-0.61450660849518524</c:v>
                </c:pt>
                <c:pt idx="22">
                  <c:v>-0.57709366971925891</c:v>
                </c:pt>
                <c:pt idx="23">
                  <c:v>-0.54048856494806119</c:v>
                </c:pt>
                <c:pt idx="24">
                  <c:v>-0.50460953012473142</c:v>
                </c:pt>
                <c:pt idx="25">
                  <c:v>-0.4693832426714365</c:v>
                </c:pt>
                <c:pt idx="26">
                  <c:v>-0.43474349909707011</c:v>
                </c:pt>
                <c:pt idx="27">
                  <c:v>-0.4006301257381869</c:v>
                </c:pt>
                <c:pt idx="28">
                  <c:v>-0.36698807305277065</c:v>
                </c:pt>
                <c:pt idx="29">
                  <c:v>-0.33376665557466606</c:v>
                </c:pt>
                <c:pt idx="30">
                  <c:v>-0.30091890823963879</c:v>
                </c:pt>
                <c:pt idx="31">
                  <c:v>-0.26840103619470485</c:v>
                </c:pt>
                <c:pt idx="32">
                  <c:v>-0.23617194000999964</c:v>
                </c:pt>
                <c:pt idx="33">
                  <c:v>-0.20419280185299005</c:v>
                </c:pt>
                <c:pt idx="34">
                  <c:v>-0.17242672096007022</c:v>
                </c:pt>
                <c:pt idx="35">
                  <c:v>-0.1408383888659345</c:v>
                </c:pt>
                <c:pt idx="36">
                  <c:v>-0.10939379648226645</c:v>
                </c:pt>
                <c:pt idx="37">
                  <c:v>-7.8059966366998385E-2</c:v>
                </c:pt>
                <c:pt idx="38">
                  <c:v>-4.6804704475896027E-2</c:v>
                </c:pt>
                <c:pt idx="39">
                  <c:v>-1.5596366399235411E-2</c:v>
                </c:pt>
                <c:pt idx="40">
                  <c:v>1.5596366399235411E-2</c:v>
                </c:pt>
                <c:pt idx="41">
                  <c:v>4.6804704475896027E-2</c:v>
                </c:pt>
                <c:pt idx="42">
                  <c:v>7.8059966366998385E-2</c:v>
                </c:pt>
                <c:pt idx="43">
                  <c:v>0.10939379648226645</c:v>
                </c:pt>
                <c:pt idx="44">
                  <c:v>0.1408383888659345</c:v>
                </c:pt>
                <c:pt idx="45">
                  <c:v>0.17242672096007022</c:v>
                </c:pt>
                <c:pt idx="46">
                  <c:v>0.20419280185299005</c:v>
                </c:pt>
                <c:pt idx="47">
                  <c:v>0.23617194000999964</c:v>
                </c:pt>
                <c:pt idx="48">
                  <c:v>0.26840103619470485</c:v>
                </c:pt>
                <c:pt idx="49">
                  <c:v>0.30091890823963879</c:v>
                </c:pt>
                <c:pt idx="50">
                  <c:v>0.33376665557466606</c:v>
                </c:pt>
                <c:pt idx="51">
                  <c:v>0.36698807305277065</c:v>
                </c:pt>
                <c:pt idx="52">
                  <c:v>0.4006301257381869</c:v>
                </c:pt>
                <c:pt idx="53">
                  <c:v>0.43474349909706955</c:v>
                </c:pt>
                <c:pt idx="54">
                  <c:v>0.4693832426714365</c:v>
                </c:pt>
                <c:pt idx="55">
                  <c:v>0.50460953012473142</c:v>
                </c:pt>
                <c:pt idx="56">
                  <c:v>0.54048856494806119</c:v>
                </c:pt>
                <c:pt idx="57">
                  <c:v>0.57709366971925891</c:v>
                </c:pt>
                <c:pt idx="58">
                  <c:v>0.61450660849518524</c:v>
                </c:pt>
                <c:pt idx="59">
                  <c:v>0.6528192079877555</c:v>
                </c:pt>
                <c:pt idx="60">
                  <c:v>0.69213536556227961</c:v>
                </c:pt>
                <c:pt idx="61">
                  <c:v>0.7325735637421168</c:v>
                </c:pt>
                <c:pt idx="62">
                  <c:v>0.77427005635431245</c:v>
                </c:pt>
                <c:pt idx="63">
                  <c:v>0.81738295788941406</c:v>
                </c:pt>
                <c:pt idx="64">
                  <c:v>0.86209756667827087</c:v>
                </c:pt>
                <c:pt idx="65">
                  <c:v>0.90863340333185738</c:v>
                </c:pt>
                <c:pt idx="66">
                  <c:v>0.95725368129332689</c:v>
                </c:pt>
                <c:pt idx="67">
                  <c:v>1.0082783038771823</c:v>
                </c:pt>
                <c:pt idx="68">
                  <c:v>1.0621021066490544</c:v>
                </c:pt>
                <c:pt idx="69">
                  <c:v>1.119221134199847</c:v>
                </c:pt>
                <c:pt idx="70">
                  <c:v>1.1802716510750031</c:v>
                </c:pt>
                <c:pt idx="71">
                  <c:v>1.2460901654695893</c:v>
                </c:pt>
                <c:pt idx="72">
                  <c:v>1.3178098407415364</c:v>
                </c:pt>
                <c:pt idx="73">
                  <c:v>1.3970237464251407</c:v>
                </c:pt>
                <c:pt idx="74">
                  <c:v>1.4860802918363445</c:v>
                </c:pt>
                <c:pt idx="75">
                  <c:v>1.5886662689871429</c:v>
                </c:pt>
                <c:pt idx="76">
                  <c:v>1.7111021101884201</c:v>
                </c:pt>
                <c:pt idx="77">
                  <c:v>1.8657648402099227</c:v>
                </c:pt>
                <c:pt idx="78">
                  <c:v>2.0831513947736369</c:v>
                </c:pt>
                <c:pt idx="79">
                  <c:v>2.4929845460225413</c:v>
                </c:pt>
              </c:numCache>
            </c:numRef>
          </c:xVal>
          <c:yVal>
            <c:numRef>
              <c:f>High_Bulk!$AO$5:$AO$84</c:f>
              <c:numCache>
                <c:formatCode>General</c:formatCode>
                <c:ptCount val="80"/>
                <c:pt idx="0">
                  <c:v>-7.9160104986910479E-4</c:v>
                </c:pt>
                <c:pt idx="1">
                  <c:v>-7.8530183726989444E-4</c:v>
                </c:pt>
                <c:pt idx="2">
                  <c:v>-7.7060367454069578E-4</c:v>
                </c:pt>
                <c:pt idx="3">
                  <c:v>-7.643044619421932E-4</c:v>
                </c:pt>
                <c:pt idx="4">
                  <c:v>-7.5437445319379709E-4</c:v>
                </c:pt>
                <c:pt idx="5">
                  <c:v>-7.4750656167960061E-4</c:v>
                </c:pt>
                <c:pt idx="6">
                  <c:v>-7.3867016622920084E-4</c:v>
                </c:pt>
                <c:pt idx="7">
                  <c:v>-5.5393700787410155E-4</c:v>
                </c:pt>
                <c:pt idx="8">
                  <c:v>-5.4383202099689276E-4</c:v>
                </c:pt>
                <c:pt idx="9">
                  <c:v>-4.5835520559960041E-4</c:v>
                </c:pt>
                <c:pt idx="10">
                  <c:v>-4.4514435695510579E-4</c:v>
                </c:pt>
                <c:pt idx="11">
                  <c:v>-4.2834645669319332E-4</c:v>
                </c:pt>
                <c:pt idx="12">
                  <c:v>-4.2414698162769599E-4</c:v>
                </c:pt>
                <c:pt idx="13">
                  <c:v>-4.2327209098819851E-4</c:v>
                </c:pt>
                <c:pt idx="14">
                  <c:v>-4.2322834645679852E-4</c:v>
                </c:pt>
                <c:pt idx="15">
                  <c:v>-4.1364829396310637E-4</c:v>
                </c:pt>
                <c:pt idx="16">
                  <c:v>-3.9685039370119379E-4</c:v>
                </c:pt>
                <c:pt idx="17">
                  <c:v>-3.9265091863469742E-4</c:v>
                </c:pt>
                <c:pt idx="18">
                  <c:v>-3.8635170603689572E-4</c:v>
                </c:pt>
                <c:pt idx="19">
                  <c:v>-3.8215223097110013E-4</c:v>
                </c:pt>
                <c:pt idx="20">
                  <c:v>-3.7909011373619961E-4</c:v>
                </c:pt>
                <c:pt idx="21">
                  <c:v>-3.6986001749780151E-4</c:v>
                </c:pt>
                <c:pt idx="22">
                  <c:v>-3.6535433070889611E-4</c:v>
                </c:pt>
                <c:pt idx="23">
                  <c:v>-3.6115485564310051E-4</c:v>
                </c:pt>
                <c:pt idx="24">
                  <c:v>-3.4374453193360127E-4</c:v>
                </c:pt>
                <c:pt idx="25">
                  <c:v>-3.4133858267710449E-4</c:v>
                </c:pt>
                <c:pt idx="26">
                  <c:v>-3.3385826771689659E-4</c:v>
                </c:pt>
                <c:pt idx="27">
                  <c:v>-2.8272090988610421E-4</c:v>
                </c:pt>
                <c:pt idx="28">
                  <c:v>-2.4991251093610389E-4</c:v>
                </c:pt>
                <c:pt idx="29">
                  <c:v>-2.317585301836039E-4</c:v>
                </c:pt>
                <c:pt idx="30">
                  <c:v>-2.246719160107005E-4</c:v>
                </c:pt>
                <c:pt idx="31">
                  <c:v>-2.1837270341219789E-4</c:v>
                </c:pt>
                <c:pt idx="32">
                  <c:v>-2.0673665791819809E-4</c:v>
                </c:pt>
                <c:pt idx="33">
                  <c:v>-2.0363079615080129E-4</c:v>
                </c:pt>
                <c:pt idx="34">
                  <c:v>-2.027559055117964E-4</c:v>
                </c:pt>
                <c:pt idx="35">
                  <c:v>-1.973753280841983E-4</c:v>
                </c:pt>
                <c:pt idx="36">
                  <c:v>-1.9580052493420319E-4</c:v>
                </c:pt>
                <c:pt idx="37">
                  <c:v>-1.9317585301869419E-4</c:v>
                </c:pt>
                <c:pt idx="38">
                  <c:v>-1.9238845144359951E-4</c:v>
                </c:pt>
                <c:pt idx="39">
                  <c:v>-1.199912510941037E-4</c:v>
                </c:pt>
                <c:pt idx="40">
                  <c:v>2.1727909011389629E-4</c:v>
                </c:pt>
                <c:pt idx="41">
                  <c:v>2.33070866141806E-4</c:v>
                </c:pt>
                <c:pt idx="42">
                  <c:v>2.4776902887130298E-4</c:v>
                </c:pt>
                <c:pt idx="43">
                  <c:v>2.5096237970290153E-4</c:v>
                </c:pt>
                <c:pt idx="44">
                  <c:v>2.6307961504779681E-4</c:v>
                </c:pt>
                <c:pt idx="45">
                  <c:v>2.7349081364839989E-4</c:v>
                </c:pt>
                <c:pt idx="46">
                  <c:v>2.8377077865290168E-4</c:v>
                </c:pt>
                <c:pt idx="47">
                  <c:v>2.9549431321120029E-4</c:v>
                </c:pt>
                <c:pt idx="48">
                  <c:v>3.3626421697290082E-4</c:v>
                </c:pt>
                <c:pt idx="49">
                  <c:v>3.3867016622939761E-4</c:v>
                </c:pt>
                <c:pt idx="50">
                  <c:v>3.4855643044610218E-4</c:v>
                </c:pt>
                <c:pt idx="51">
                  <c:v>3.6019247594079601E-4</c:v>
                </c:pt>
                <c:pt idx="52">
                  <c:v>3.6325459317589759E-4</c:v>
                </c:pt>
                <c:pt idx="53">
                  <c:v>3.6767279090119809E-4</c:v>
                </c:pt>
                <c:pt idx="54">
                  <c:v>3.6955380577410191E-4</c:v>
                </c:pt>
                <c:pt idx="55">
                  <c:v>3.7248468941419871E-4</c:v>
                </c:pt>
                <c:pt idx="56">
                  <c:v>3.7375328084029991E-4</c:v>
                </c:pt>
                <c:pt idx="57">
                  <c:v>3.7637795275580199E-4</c:v>
                </c:pt>
                <c:pt idx="58">
                  <c:v>3.8005249343880249E-4</c:v>
                </c:pt>
                <c:pt idx="59">
                  <c:v>3.8591426071740009E-4</c:v>
                </c:pt>
                <c:pt idx="60">
                  <c:v>3.8954505686820268E-4</c:v>
                </c:pt>
                <c:pt idx="61">
                  <c:v>3.9387576552980108E-4</c:v>
                </c:pt>
                <c:pt idx="62">
                  <c:v>3.9475065616789712E-4</c:v>
                </c:pt>
                <c:pt idx="63">
                  <c:v>4.010498687668021E-4</c:v>
                </c:pt>
                <c:pt idx="64">
                  <c:v>4.010498687668021E-4</c:v>
                </c:pt>
                <c:pt idx="65">
                  <c:v>4.0524934383229932E-4</c:v>
                </c:pt>
                <c:pt idx="66">
                  <c:v>4.0524934383229932E-4</c:v>
                </c:pt>
                <c:pt idx="67">
                  <c:v>4.139107611543999E-4</c:v>
                </c:pt>
                <c:pt idx="68">
                  <c:v>4.2624671915989648E-4</c:v>
                </c:pt>
                <c:pt idx="69">
                  <c:v>4.5962379702489681E-4</c:v>
                </c:pt>
                <c:pt idx="70">
                  <c:v>5.1653543307110528E-4</c:v>
                </c:pt>
                <c:pt idx="71">
                  <c:v>5.2865266841620184E-4</c:v>
                </c:pt>
                <c:pt idx="72">
                  <c:v>5.5004374453179739E-4</c:v>
                </c:pt>
                <c:pt idx="73">
                  <c:v>5.6176727909040131E-4</c:v>
                </c:pt>
                <c:pt idx="74">
                  <c:v>5.6902887139110431E-4</c:v>
                </c:pt>
                <c:pt idx="75">
                  <c:v>5.7322834645630316E-4</c:v>
                </c:pt>
                <c:pt idx="76">
                  <c:v>5.7322834645689991E-4</c:v>
                </c:pt>
                <c:pt idx="77">
                  <c:v>5.9002624671880555E-4</c:v>
                </c:pt>
                <c:pt idx="78">
                  <c:v>6.1102362204710353E-4</c:v>
                </c:pt>
                <c:pt idx="79">
                  <c:v>6.3622047244089874E-4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4-4D39-A3AB-89D558252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31840"/>
        <c:axId val="267135584"/>
      </c:scatterChart>
      <c:valAx>
        <c:axId val="2671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35584"/>
        <c:crosses val="autoZero"/>
        <c:crossBetween val="midCat"/>
      </c:valAx>
      <c:valAx>
        <c:axId val="2671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Residuals vs Experiment Number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Conf_T120_Q180_Vf0.125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High_Bulk!$W$11:$AF$11</c:f>
              <c:numCache>
                <c:formatCode>General</c:formatCode>
                <c:ptCount val="10"/>
                <c:pt idx="0">
                  <c:v>2.7349081364840683E-4</c:v>
                </c:pt>
                <c:pt idx="1">
                  <c:v>-1.9238845144359251E-4</c:v>
                </c:pt>
                <c:pt idx="2">
                  <c:v>-3.4374453193359439E-4</c:v>
                </c:pt>
                <c:pt idx="3">
                  <c:v>4.1391076115440684E-4</c:v>
                </c:pt>
                <c:pt idx="4">
                  <c:v>-2.3175853018359699E-4</c:v>
                </c:pt>
                <c:pt idx="5">
                  <c:v>-7.4750656167959367E-4</c:v>
                </c:pt>
                <c:pt idx="6">
                  <c:v>3.8591426071740709E-4</c:v>
                </c:pt>
                <c:pt idx="7">
                  <c:v>3.3867016622940449E-4</c:v>
                </c:pt>
                <c:pt idx="8">
                  <c:v>5.6176727909040824E-4</c:v>
                </c:pt>
                <c:pt idx="9">
                  <c:v>-4.5835520559959347E-4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BA37-4710-936F-09CC77990855}"/>
            </c:ext>
          </c:extLst>
        </c:ser>
        <c:ser>
          <c:idx val="1"/>
          <c:order val="1"/>
          <c:tx>
            <c:v>Conf_T300_Q180_Vf0.125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High_Bulk!$W$12:$AF$12</c:f>
              <c:numCache>
                <c:formatCode>General</c:formatCode>
                <c:ptCount val="10"/>
                <c:pt idx="0">
                  <c:v>2.1727909011390323E-4</c:v>
                </c:pt>
                <c:pt idx="1">
                  <c:v>-1.1999125109409675E-4</c:v>
                </c:pt>
                <c:pt idx="2">
                  <c:v>-3.413385826770976E-4</c:v>
                </c:pt>
                <c:pt idx="3">
                  <c:v>3.362642169729077E-4</c:v>
                </c:pt>
                <c:pt idx="4">
                  <c:v>-2.4991251093609695E-4</c:v>
                </c:pt>
                <c:pt idx="5">
                  <c:v>-5.5393700787409461E-4</c:v>
                </c:pt>
                <c:pt idx="6">
                  <c:v>2.5096237970290841E-4</c:v>
                </c:pt>
                <c:pt idx="7">
                  <c:v>2.8377077865290867E-4</c:v>
                </c:pt>
                <c:pt idx="8">
                  <c:v>4.5962379702490369E-4</c:v>
                </c:pt>
                <c:pt idx="9">
                  <c:v>-2.8272090988609722E-4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A37-4710-936F-09CC77990855}"/>
            </c:ext>
          </c:extLst>
        </c:ser>
        <c:ser>
          <c:idx val="2"/>
          <c:order val="2"/>
          <c:tx>
            <c:v>Conf_T120_Q900_Vf0.125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High_Bulk!$W$3:$AF$3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High_Bulk!$W$13:$AF$13</c:f>
              <c:numCache>
                <c:formatCode>General</c:formatCode>
                <c:ptCount val="10"/>
                <c:pt idx="0">
                  <c:v>2.9549431321120034E-4</c:v>
                </c:pt>
                <c:pt idx="1">
                  <c:v>-2.027559055117964E-4</c:v>
                </c:pt>
                <c:pt idx="2">
                  <c:v>-3.6986001749780145E-4</c:v>
                </c:pt>
                <c:pt idx="3">
                  <c:v>3.8954505686820268E-4</c:v>
                </c:pt>
                <c:pt idx="4">
                  <c:v>-2.0363079615080132E-4</c:v>
                </c:pt>
                <c:pt idx="5">
                  <c:v>-7.5437445319379709E-4</c:v>
                </c:pt>
                <c:pt idx="6">
                  <c:v>3.7248468941419866E-4</c:v>
                </c:pt>
                <c:pt idx="7">
                  <c:v>3.6767279090119814E-4</c:v>
                </c:pt>
                <c:pt idx="8">
                  <c:v>5.2865266841620184E-4</c:v>
                </c:pt>
                <c:pt idx="9">
                  <c:v>-4.2322834645679847E-4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A37-4710-936F-09CC77990855}"/>
            </c:ext>
          </c:extLst>
        </c:ser>
        <c:ser>
          <c:idx val="3"/>
          <c:order val="3"/>
          <c:tx>
            <c:v>Conf_T300_Q900_Vf0.125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High_Bulk!$W$3:$AF$3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High_Bulk!$W$14:$AF$14</c:f>
              <c:numCache>
                <c:formatCode>General</c:formatCode>
                <c:ptCount val="10"/>
                <c:pt idx="0">
                  <c:v>2.6307961504779681E-4</c:v>
                </c:pt>
                <c:pt idx="1">
                  <c:v>-2.0673665791819812E-4</c:v>
                </c:pt>
                <c:pt idx="2">
                  <c:v>-3.7909011373619961E-4</c:v>
                </c:pt>
                <c:pt idx="3">
                  <c:v>3.9387576552980114E-4</c:v>
                </c:pt>
                <c:pt idx="4">
                  <c:v>-1.9580052493420319E-4</c:v>
                </c:pt>
                <c:pt idx="5">
                  <c:v>-7.3867016622920084E-4</c:v>
                </c:pt>
                <c:pt idx="6">
                  <c:v>3.7637795275580199E-4</c:v>
                </c:pt>
                <c:pt idx="7">
                  <c:v>3.6019247594079595E-4</c:v>
                </c:pt>
                <c:pt idx="8">
                  <c:v>5.5004374453179739E-4</c:v>
                </c:pt>
                <c:pt idx="9">
                  <c:v>-4.2327209098819846E-4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BA37-4710-936F-09CC77990855}"/>
            </c:ext>
          </c:extLst>
        </c:ser>
        <c:ser>
          <c:idx val="4"/>
          <c:order val="4"/>
          <c:tx>
            <c:v>Conf_T120_Q180_Vf0.625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High_Bulk!$W$3:$AF$3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High_Bulk!$W$15:$AF$15</c:f>
              <c:numCache>
                <c:formatCode>General</c:formatCode>
                <c:ptCount val="10"/>
                <c:pt idx="0">
                  <c:v>4.2624671915988954E-4</c:v>
                </c:pt>
                <c:pt idx="1">
                  <c:v>-4.4514435695511279E-4</c:v>
                </c:pt>
                <c:pt idx="2">
                  <c:v>-4.1364829396311337E-4</c:v>
                </c:pt>
                <c:pt idx="3">
                  <c:v>3.9475065616789012E-4</c:v>
                </c:pt>
                <c:pt idx="4">
                  <c:v>-3.611548556431074E-4</c:v>
                </c:pt>
                <c:pt idx="5">
                  <c:v>-7.9160104986911173E-4</c:v>
                </c:pt>
                <c:pt idx="6">
                  <c:v>3.6325459317589071E-4</c:v>
                </c:pt>
                <c:pt idx="7">
                  <c:v>5.7322834645689297E-4</c:v>
                </c:pt>
                <c:pt idx="8">
                  <c:v>6.362204724408918E-4</c:v>
                </c:pt>
                <c:pt idx="9">
                  <c:v>-3.8215223097110701E-4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BA37-4710-936F-09CC77990855}"/>
            </c:ext>
          </c:extLst>
        </c:ser>
        <c:ser>
          <c:idx val="5"/>
          <c:order val="5"/>
          <c:tx>
            <c:v>Conf_T300_Q180_Vf0.625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High_Bulk!$W$3:$AF$3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High_Bulk!$W$16:$AF$16</c:f>
              <c:numCache>
                <c:formatCode>General</c:formatCode>
                <c:ptCount val="10"/>
                <c:pt idx="0">
                  <c:v>3.6955380577410185E-4</c:v>
                </c:pt>
                <c:pt idx="1">
                  <c:v>-3.3385826771689664E-4</c:v>
                </c:pt>
                <c:pt idx="2">
                  <c:v>-3.6535433070889606E-4</c:v>
                </c:pt>
                <c:pt idx="3">
                  <c:v>5.6902887139110431E-4</c:v>
                </c:pt>
                <c:pt idx="4">
                  <c:v>-5.4383202099689276E-4</c:v>
                </c:pt>
                <c:pt idx="5">
                  <c:v>-7.8530183726989444E-4</c:v>
                </c:pt>
                <c:pt idx="6">
                  <c:v>3.4855643044610224E-4</c:v>
                </c:pt>
                <c:pt idx="7">
                  <c:v>5.1653543307110528E-4</c:v>
                </c:pt>
                <c:pt idx="8">
                  <c:v>6.1102362204710353E-4</c:v>
                </c:pt>
                <c:pt idx="9">
                  <c:v>-3.8635170603689567E-4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BA37-4710-936F-09CC77990855}"/>
            </c:ext>
          </c:extLst>
        </c:ser>
        <c:ser>
          <c:idx val="6"/>
          <c:order val="6"/>
          <c:tx>
            <c:v>Conf_T120_Q900_Vf0.625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High_Bulk!$W$3:$AF$3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High_Bulk!$W$17:$AF$17</c:f>
              <c:numCache>
                <c:formatCode>General</c:formatCode>
                <c:ptCount val="10"/>
                <c:pt idx="0">
                  <c:v>2.4776902887130303E-4</c:v>
                </c:pt>
                <c:pt idx="1">
                  <c:v>-2.2467191601070052E-4</c:v>
                </c:pt>
                <c:pt idx="2">
                  <c:v>-3.9265091863469742E-4</c:v>
                </c:pt>
                <c:pt idx="3">
                  <c:v>3.7375328084029991E-4</c:v>
                </c:pt>
                <c:pt idx="4">
                  <c:v>-1.9317585301869417E-4</c:v>
                </c:pt>
                <c:pt idx="5">
                  <c:v>-7.7060367454069578E-4</c:v>
                </c:pt>
                <c:pt idx="6">
                  <c:v>4.0524934383229932E-4</c:v>
                </c:pt>
                <c:pt idx="7">
                  <c:v>4.0524934383229932E-4</c:v>
                </c:pt>
                <c:pt idx="8">
                  <c:v>5.7322834645630316E-4</c:v>
                </c:pt>
                <c:pt idx="9">
                  <c:v>-4.2414698162769604E-4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BA37-4710-936F-09CC77990855}"/>
            </c:ext>
          </c:extLst>
        </c:ser>
        <c:ser>
          <c:idx val="7"/>
          <c:order val="7"/>
          <c:tx>
            <c:v>Conf_T300_Q900_Vf0.625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High_Bulk!$W$3:$AF$3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High_Bulk!$W$18:$AF$18</c:f>
              <c:numCache>
                <c:formatCode>General</c:formatCode>
                <c:ptCount val="10"/>
                <c:pt idx="0">
                  <c:v>2.33070866141806E-4</c:v>
                </c:pt>
                <c:pt idx="1">
                  <c:v>-2.1837270341219794E-4</c:v>
                </c:pt>
                <c:pt idx="2">
                  <c:v>-3.9685039370119385E-4</c:v>
                </c:pt>
                <c:pt idx="3">
                  <c:v>3.8005249343880249E-4</c:v>
                </c:pt>
                <c:pt idx="4">
                  <c:v>-1.9737532808419833E-4</c:v>
                </c:pt>
                <c:pt idx="5">
                  <c:v>-7.643044619421932E-4</c:v>
                </c:pt>
                <c:pt idx="6">
                  <c:v>4.010498687668021E-4</c:v>
                </c:pt>
                <c:pt idx="7">
                  <c:v>4.010498687668021E-4</c:v>
                </c:pt>
                <c:pt idx="8">
                  <c:v>5.9002624671880555E-4</c:v>
                </c:pt>
                <c:pt idx="9">
                  <c:v>-4.2834645669319327E-4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BA37-4710-936F-09CC7799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Exp.</a:t>
                </a:r>
                <a:r>
                  <a:rPr lang="en-GB" b="1" baseline="0"/>
                  <a:t> Number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Residuals [coin/sec]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Residuals vs Average Predicted Response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621202226819231E-2"/>
          <c:y val="0.10740509938397055"/>
          <c:w val="0.88318858478917983"/>
          <c:h val="0.75400161480568406"/>
        </c:manualLayout>
      </c:layout>
      <c:scatterChart>
        <c:scatterStyle val="lineMarker"/>
        <c:varyColors val="0"/>
        <c:ser>
          <c:idx val="0"/>
          <c:order val="0"/>
          <c:tx>
            <c:v>Rep1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4.9569466316710595E-2</c:v>
                </c:pt>
                <c:pt idx="1">
                  <c:v>4.4886832895888094E-2</c:v>
                </c:pt>
                <c:pt idx="2">
                  <c:v>5.0339676290463799E-2</c:v>
                </c:pt>
                <c:pt idx="3">
                  <c:v>5.0326159230096201E-2</c:v>
                </c:pt>
                <c:pt idx="4">
                  <c:v>3.385196850393711E-2</c:v>
                </c:pt>
                <c:pt idx="5">
                  <c:v>3.2449343832020895E-2</c:v>
                </c:pt>
                <c:pt idx="6">
                  <c:v>5.0030446194225697E-2</c:v>
                </c:pt>
                <c:pt idx="7">
                  <c:v>5.0013648293963195E-2</c:v>
                </c:pt>
              </c:numCache>
            </c:numRef>
          </c:xVal>
          <c:yVal>
            <c:numRef>
              <c:f>High_Bulk!$W$11:$W$18</c:f>
              <c:numCache>
                <c:formatCode>General</c:formatCode>
                <c:ptCount val="8"/>
                <c:pt idx="0">
                  <c:v>2.7349081364840683E-4</c:v>
                </c:pt>
                <c:pt idx="1">
                  <c:v>2.1727909011390323E-4</c:v>
                </c:pt>
                <c:pt idx="2">
                  <c:v>2.9549431321120034E-4</c:v>
                </c:pt>
                <c:pt idx="3">
                  <c:v>2.6307961504779681E-4</c:v>
                </c:pt>
                <c:pt idx="4">
                  <c:v>4.2624671915988954E-4</c:v>
                </c:pt>
                <c:pt idx="5">
                  <c:v>3.6955380577410185E-4</c:v>
                </c:pt>
                <c:pt idx="6">
                  <c:v>2.4776902887130303E-4</c:v>
                </c:pt>
                <c:pt idx="7">
                  <c:v>2.33070866141806E-4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2-402B-B8DE-6D85D57B9C27}"/>
            </c:ext>
          </c:extLst>
        </c:ser>
        <c:ser>
          <c:idx val="1"/>
          <c:order val="1"/>
          <c:tx>
            <c:v>Rep2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4.9569466316710595E-2</c:v>
                </c:pt>
                <c:pt idx="1">
                  <c:v>4.4886832895888094E-2</c:v>
                </c:pt>
                <c:pt idx="2">
                  <c:v>5.0339676290463799E-2</c:v>
                </c:pt>
                <c:pt idx="3">
                  <c:v>5.0326159230096201E-2</c:v>
                </c:pt>
                <c:pt idx="4">
                  <c:v>3.385196850393711E-2</c:v>
                </c:pt>
                <c:pt idx="5">
                  <c:v>3.2449343832020895E-2</c:v>
                </c:pt>
                <c:pt idx="6">
                  <c:v>5.0030446194225697E-2</c:v>
                </c:pt>
                <c:pt idx="7">
                  <c:v>5.0013648293963195E-2</c:v>
                </c:pt>
              </c:numCache>
            </c:numRef>
          </c:xVal>
          <c:yVal>
            <c:numRef>
              <c:f>High_Bulk!$X$11:$X$18</c:f>
              <c:numCache>
                <c:formatCode>General</c:formatCode>
                <c:ptCount val="8"/>
                <c:pt idx="0">
                  <c:v>-1.9238845144359251E-4</c:v>
                </c:pt>
                <c:pt idx="1">
                  <c:v>-1.1999125109409675E-4</c:v>
                </c:pt>
                <c:pt idx="2">
                  <c:v>-2.027559055117964E-4</c:v>
                </c:pt>
                <c:pt idx="3">
                  <c:v>-2.0673665791819812E-4</c:v>
                </c:pt>
                <c:pt idx="4">
                  <c:v>-4.4514435695511279E-4</c:v>
                </c:pt>
                <c:pt idx="5">
                  <c:v>-3.3385826771689664E-4</c:v>
                </c:pt>
                <c:pt idx="6">
                  <c:v>-2.2467191601070052E-4</c:v>
                </c:pt>
                <c:pt idx="7">
                  <c:v>-2.1837270341219794E-4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2-402B-B8DE-6D85D57B9C27}"/>
            </c:ext>
          </c:extLst>
        </c:ser>
        <c:ser>
          <c:idx val="2"/>
          <c:order val="2"/>
          <c:tx>
            <c:v>Rep3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4.9569466316710595E-2</c:v>
                </c:pt>
                <c:pt idx="1">
                  <c:v>4.4886832895888094E-2</c:v>
                </c:pt>
                <c:pt idx="2">
                  <c:v>5.0339676290463799E-2</c:v>
                </c:pt>
                <c:pt idx="3">
                  <c:v>5.0326159230096201E-2</c:v>
                </c:pt>
                <c:pt idx="4">
                  <c:v>3.385196850393711E-2</c:v>
                </c:pt>
                <c:pt idx="5">
                  <c:v>3.2449343832020895E-2</c:v>
                </c:pt>
                <c:pt idx="6">
                  <c:v>5.0030446194225697E-2</c:v>
                </c:pt>
                <c:pt idx="7">
                  <c:v>5.0013648293963195E-2</c:v>
                </c:pt>
              </c:numCache>
            </c:numRef>
          </c:xVal>
          <c:yVal>
            <c:numRef>
              <c:f>High_Bulk!$Y$11:$Y$18</c:f>
              <c:numCache>
                <c:formatCode>General</c:formatCode>
                <c:ptCount val="8"/>
                <c:pt idx="0">
                  <c:v>-3.4374453193359439E-4</c:v>
                </c:pt>
                <c:pt idx="1">
                  <c:v>-3.413385826770976E-4</c:v>
                </c:pt>
                <c:pt idx="2">
                  <c:v>-3.6986001749780145E-4</c:v>
                </c:pt>
                <c:pt idx="3">
                  <c:v>-3.7909011373619961E-4</c:v>
                </c:pt>
                <c:pt idx="4">
                  <c:v>-4.1364829396311337E-4</c:v>
                </c:pt>
                <c:pt idx="5">
                  <c:v>-3.6535433070889606E-4</c:v>
                </c:pt>
                <c:pt idx="6">
                  <c:v>-3.9265091863469742E-4</c:v>
                </c:pt>
                <c:pt idx="7">
                  <c:v>-3.9685039370119385E-4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62-402B-B8DE-6D85D57B9C27}"/>
            </c:ext>
          </c:extLst>
        </c:ser>
        <c:ser>
          <c:idx val="3"/>
          <c:order val="3"/>
          <c:tx>
            <c:v>Rep4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4.9569466316710595E-2</c:v>
                </c:pt>
                <c:pt idx="1">
                  <c:v>4.4886832895888094E-2</c:v>
                </c:pt>
                <c:pt idx="2">
                  <c:v>5.0339676290463799E-2</c:v>
                </c:pt>
                <c:pt idx="3">
                  <c:v>5.0326159230096201E-2</c:v>
                </c:pt>
                <c:pt idx="4">
                  <c:v>3.385196850393711E-2</c:v>
                </c:pt>
                <c:pt idx="5">
                  <c:v>3.2449343832020895E-2</c:v>
                </c:pt>
                <c:pt idx="6">
                  <c:v>5.0030446194225697E-2</c:v>
                </c:pt>
                <c:pt idx="7">
                  <c:v>5.0013648293963195E-2</c:v>
                </c:pt>
              </c:numCache>
            </c:numRef>
          </c:xVal>
          <c:yVal>
            <c:numRef>
              <c:f>High_Bulk!$Z$11:$Z$18</c:f>
              <c:numCache>
                <c:formatCode>General</c:formatCode>
                <c:ptCount val="8"/>
                <c:pt idx="0">
                  <c:v>4.1391076115440684E-4</c:v>
                </c:pt>
                <c:pt idx="1">
                  <c:v>3.362642169729077E-4</c:v>
                </c:pt>
                <c:pt idx="2">
                  <c:v>3.8954505686820268E-4</c:v>
                </c:pt>
                <c:pt idx="3">
                  <c:v>3.9387576552980114E-4</c:v>
                </c:pt>
                <c:pt idx="4">
                  <c:v>3.9475065616789012E-4</c:v>
                </c:pt>
                <c:pt idx="5">
                  <c:v>5.6902887139110431E-4</c:v>
                </c:pt>
                <c:pt idx="6">
                  <c:v>3.7375328084029991E-4</c:v>
                </c:pt>
                <c:pt idx="7">
                  <c:v>3.8005249343880249E-4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62-402B-B8DE-6D85D57B9C27}"/>
            </c:ext>
          </c:extLst>
        </c:ser>
        <c:ser>
          <c:idx val="4"/>
          <c:order val="4"/>
          <c:tx>
            <c:v>Rep5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4.9569466316710595E-2</c:v>
                </c:pt>
                <c:pt idx="1">
                  <c:v>4.4886832895888094E-2</c:v>
                </c:pt>
                <c:pt idx="2">
                  <c:v>5.0339676290463799E-2</c:v>
                </c:pt>
                <c:pt idx="3">
                  <c:v>5.0326159230096201E-2</c:v>
                </c:pt>
                <c:pt idx="4">
                  <c:v>3.385196850393711E-2</c:v>
                </c:pt>
                <c:pt idx="5">
                  <c:v>3.2449343832020895E-2</c:v>
                </c:pt>
                <c:pt idx="6">
                  <c:v>5.0030446194225697E-2</c:v>
                </c:pt>
                <c:pt idx="7">
                  <c:v>5.0013648293963195E-2</c:v>
                </c:pt>
              </c:numCache>
            </c:numRef>
          </c:xVal>
          <c:yVal>
            <c:numRef>
              <c:f>High_Bulk!$AA$11:$AA$18</c:f>
              <c:numCache>
                <c:formatCode>General</c:formatCode>
                <c:ptCount val="8"/>
                <c:pt idx="0">
                  <c:v>-2.3175853018359699E-4</c:v>
                </c:pt>
                <c:pt idx="1">
                  <c:v>-2.4991251093609695E-4</c:v>
                </c:pt>
                <c:pt idx="2">
                  <c:v>-2.0363079615080132E-4</c:v>
                </c:pt>
                <c:pt idx="3">
                  <c:v>-1.9580052493420319E-4</c:v>
                </c:pt>
                <c:pt idx="4">
                  <c:v>-3.611548556431074E-4</c:v>
                </c:pt>
                <c:pt idx="5">
                  <c:v>-5.4383202099689276E-4</c:v>
                </c:pt>
                <c:pt idx="6">
                  <c:v>-1.9317585301869417E-4</c:v>
                </c:pt>
                <c:pt idx="7">
                  <c:v>-1.9737532808419833E-4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62-402B-B8DE-6D85D57B9C27}"/>
            </c:ext>
          </c:extLst>
        </c:ser>
        <c:ser>
          <c:idx val="5"/>
          <c:order val="5"/>
          <c:tx>
            <c:v>Rep6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4.9569466316710595E-2</c:v>
                </c:pt>
                <c:pt idx="1">
                  <c:v>4.4886832895888094E-2</c:v>
                </c:pt>
                <c:pt idx="2">
                  <c:v>5.0339676290463799E-2</c:v>
                </c:pt>
                <c:pt idx="3">
                  <c:v>5.0326159230096201E-2</c:v>
                </c:pt>
                <c:pt idx="4">
                  <c:v>3.385196850393711E-2</c:v>
                </c:pt>
                <c:pt idx="5">
                  <c:v>3.2449343832020895E-2</c:v>
                </c:pt>
                <c:pt idx="6">
                  <c:v>5.0030446194225697E-2</c:v>
                </c:pt>
                <c:pt idx="7">
                  <c:v>5.0013648293963195E-2</c:v>
                </c:pt>
              </c:numCache>
            </c:numRef>
          </c:xVal>
          <c:yVal>
            <c:numRef>
              <c:f>High_Bulk!$AB$11:$AB$18</c:f>
              <c:numCache>
                <c:formatCode>General</c:formatCode>
                <c:ptCount val="8"/>
                <c:pt idx="0">
                  <c:v>-7.4750656167959367E-4</c:v>
                </c:pt>
                <c:pt idx="1">
                  <c:v>-5.5393700787409461E-4</c:v>
                </c:pt>
                <c:pt idx="2">
                  <c:v>-7.5437445319379709E-4</c:v>
                </c:pt>
                <c:pt idx="3">
                  <c:v>-7.3867016622920084E-4</c:v>
                </c:pt>
                <c:pt idx="4">
                  <c:v>-7.9160104986911173E-4</c:v>
                </c:pt>
                <c:pt idx="5">
                  <c:v>-7.8530183726989444E-4</c:v>
                </c:pt>
                <c:pt idx="6">
                  <c:v>-7.7060367454069578E-4</c:v>
                </c:pt>
                <c:pt idx="7">
                  <c:v>-7.643044619421932E-4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62-402B-B8DE-6D85D57B9C27}"/>
            </c:ext>
          </c:extLst>
        </c:ser>
        <c:ser>
          <c:idx val="6"/>
          <c:order val="6"/>
          <c:tx>
            <c:v>Rep7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4.9569466316710595E-2</c:v>
                </c:pt>
                <c:pt idx="1">
                  <c:v>4.4886832895888094E-2</c:v>
                </c:pt>
                <c:pt idx="2">
                  <c:v>5.0339676290463799E-2</c:v>
                </c:pt>
                <c:pt idx="3">
                  <c:v>5.0326159230096201E-2</c:v>
                </c:pt>
                <c:pt idx="4">
                  <c:v>3.385196850393711E-2</c:v>
                </c:pt>
                <c:pt idx="5">
                  <c:v>3.2449343832020895E-2</c:v>
                </c:pt>
                <c:pt idx="6">
                  <c:v>5.0030446194225697E-2</c:v>
                </c:pt>
                <c:pt idx="7">
                  <c:v>5.0013648293963195E-2</c:v>
                </c:pt>
              </c:numCache>
            </c:numRef>
          </c:xVal>
          <c:yVal>
            <c:numRef>
              <c:f>High_Bulk!$AC$11:$AC$18</c:f>
              <c:numCache>
                <c:formatCode>General</c:formatCode>
                <c:ptCount val="8"/>
                <c:pt idx="0">
                  <c:v>3.8591426071740709E-4</c:v>
                </c:pt>
                <c:pt idx="1">
                  <c:v>2.5096237970290841E-4</c:v>
                </c:pt>
                <c:pt idx="2">
                  <c:v>3.7248468941419866E-4</c:v>
                </c:pt>
                <c:pt idx="3">
                  <c:v>3.7637795275580199E-4</c:v>
                </c:pt>
                <c:pt idx="4">
                  <c:v>3.6325459317589071E-4</c:v>
                </c:pt>
                <c:pt idx="5">
                  <c:v>3.4855643044610224E-4</c:v>
                </c:pt>
                <c:pt idx="6">
                  <c:v>4.0524934383229932E-4</c:v>
                </c:pt>
                <c:pt idx="7">
                  <c:v>4.010498687668021E-4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62-402B-B8DE-6D85D57B9C27}"/>
            </c:ext>
          </c:extLst>
        </c:ser>
        <c:ser>
          <c:idx val="7"/>
          <c:order val="7"/>
          <c:tx>
            <c:v>Rep8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4.9569466316710595E-2</c:v>
                </c:pt>
                <c:pt idx="1">
                  <c:v>4.4886832895888094E-2</c:v>
                </c:pt>
                <c:pt idx="2">
                  <c:v>5.0339676290463799E-2</c:v>
                </c:pt>
                <c:pt idx="3">
                  <c:v>5.0326159230096201E-2</c:v>
                </c:pt>
                <c:pt idx="4">
                  <c:v>3.385196850393711E-2</c:v>
                </c:pt>
                <c:pt idx="5">
                  <c:v>3.2449343832020895E-2</c:v>
                </c:pt>
                <c:pt idx="6">
                  <c:v>5.0030446194225697E-2</c:v>
                </c:pt>
                <c:pt idx="7">
                  <c:v>5.0013648293963195E-2</c:v>
                </c:pt>
              </c:numCache>
            </c:numRef>
          </c:xVal>
          <c:yVal>
            <c:numRef>
              <c:f>High_Bulk!$AD$11:$AD$18</c:f>
              <c:numCache>
                <c:formatCode>General</c:formatCode>
                <c:ptCount val="8"/>
                <c:pt idx="0">
                  <c:v>3.3867016622940449E-4</c:v>
                </c:pt>
                <c:pt idx="1">
                  <c:v>2.8377077865290867E-4</c:v>
                </c:pt>
                <c:pt idx="2">
                  <c:v>3.6767279090119814E-4</c:v>
                </c:pt>
                <c:pt idx="3">
                  <c:v>3.6019247594079595E-4</c:v>
                </c:pt>
                <c:pt idx="4">
                  <c:v>5.7322834645689297E-4</c:v>
                </c:pt>
                <c:pt idx="5">
                  <c:v>5.1653543307110528E-4</c:v>
                </c:pt>
                <c:pt idx="6">
                  <c:v>4.0524934383229932E-4</c:v>
                </c:pt>
                <c:pt idx="7">
                  <c:v>4.010498687668021E-4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62-402B-B8DE-6D85D57B9C27}"/>
            </c:ext>
          </c:extLst>
        </c:ser>
        <c:ser>
          <c:idx val="8"/>
          <c:order val="8"/>
          <c:tx>
            <c:v>Rep9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4.9569466316710595E-2</c:v>
                </c:pt>
                <c:pt idx="1">
                  <c:v>4.4886832895888094E-2</c:v>
                </c:pt>
                <c:pt idx="2">
                  <c:v>5.0339676290463799E-2</c:v>
                </c:pt>
                <c:pt idx="3">
                  <c:v>5.0326159230096201E-2</c:v>
                </c:pt>
                <c:pt idx="4">
                  <c:v>3.385196850393711E-2</c:v>
                </c:pt>
                <c:pt idx="5">
                  <c:v>3.2449343832020895E-2</c:v>
                </c:pt>
                <c:pt idx="6">
                  <c:v>5.0030446194225697E-2</c:v>
                </c:pt>
                <c:pt idx="7">
                  <c:v>5.0013648293963195E-2</c:v>
                </c:pt>
              </c:numCache>
            </c:numRef>
          </c:xVal>
          <c:yVal>
            <c:numRef>
              <c:f>High_Bulk!$AE$11:$AE$18</c:f>
              <c:numCache>
                <c:formatCode>General</c:formatCode>
                <c:ptCount val="8"/>
                <c:pt idx="0">
                  <c:v>5.6176727909040824E-4</c:v>
                </c:pt>
                <c:pt idx="1">
                  <c:v>4.5962379702490369E-4</c:v>
                </c:pt>
                <c:pt idx="2">
                  <c:v>5.2865266841620184E-4</c:v>
                </c:pt>
                <c:pt idx="3">
                  <c:v>5.5004374453179739E-4</c:v>
                </c:pt>
                <c:pt idx="4">
                  <c:v>6.362204724408918E-4</c:v>
                </c:pt>
                <c:pt idx="5">
                  <c:v>6.1102362204710353E-4</c:v>
                </c:pt>
                <c:pt idx="6">
                  <c:v>5.7322834645630316E-4</c:v>
                </c:pt>
                <c:pt idx="7">
                  <c:v>5.9002624671880555E-4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62-402B-B8DE-6D85D57B9C27}"/>
            </c:ext>
          </c:extLst>
        </c:ser>
        <c:ser>
          <c:idx val="9"/>
          <c:order val="9"/>
          <c:tx>
            <c:v>Rep10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4.9569466316710595E-2</c:v>
                </c:pt>
                <c:pt idx="1">
                  <c:v>4.4886832895888094E-2</c:v>
                </c:pt>
                <c:pt idx="2">
                  <c:v>5.0339676290463799E-2</c:v>
                </c:pt>
                <c:pt idx="3">
                  <c:v>5.0326159230096201E-2</c:v>
                </c:pt>
                <c:pt idx="4">
                  <c:v>3.385196850393711E-2</c:v>
                </c:pt>
                <c:pt idx="5">
                  <c:v>3.2449343832020895E-2</c:v>
                </c:pt>
                <c:pt idx="6">
                  <c:v>5.0030446194225697E-2</c:v>
                </c:pt>
                <c:pt idx="7">
                  <c:v>5.0013648293963195E-2</c:v>
                </c:pt>
              </c:numCache>
            </c:numRef>
          </c:xVal>
          <c:yVal>
            <c:numRef>
              <c:f>High_Bulk!$AF$11:$AF$18</c:f>
              <c:numCache>
                <c:formatCode>General</c:formatCode>
                <c:ptCount val="8"/>
                <c:pt idx="0">
                  <c:v>-4.5835520559959347E-4</c:v>
                </c:pt>
                <c:pt idx="1">
                  <c:v>-2.8272090988609722E-4</c:v>
                </c:pt>
                <c:pt idx="2">
                  <c:v>-4.2322834645679847E-4</c:v>
                </c:pt>
                <c:pt idx="3">
                  <c:v>-4.2327209098819846E-4</c:v>
                </c:pt>
                <c:pt idx="4">
                  <c:v>-3.8215223097110701E-4</c:v>
                </c:pt>
                <c:pt idx="5">
                  <c:v>-3.8635170603689567E-4</c:v>
                </c:pt>
                <c:pt idx="6">
                  <c:v>-4.2414698162769604E-4</c:v>
                </c:pt>
                <c:pt idx="7">
                  <c:v>-4.2834645669319327E-4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62-402B-B8DE-6D85D57B9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Predicted Response [</a:t>
                </a:r>
                <a:r>
                  <a:rPr lang="en-GB" sz="900" b="1" i="0" u="none" strike="noStrike" baseline="0">
                    <a:effectLst/>
                  </a:rPr>
                  <a:t>coin/sec</a:t>
                </a:r>
                <a:r>
                  <a:rPr lang="en-GB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 [</a:t>
                </a:r>
                <a:r>
                  <a:rPr lang="en-GB" sz="900" b="1" i="0" u="none" strike="noStrike" baseline="0">
                    <a:effectLst/>
                  </a:rPr>
                  <a:t>coin/</a:t>
                </a:r>
                <a:r>
                  <a:rPr lang="en-GB"/>
                  <a:t>sec]</a:t>
                </a:r>
              </a:p>
            </c:rich>
          </c:tx>
          <c:layout>
            <c:manualLayout>
              <c:xMode val="edge"/>
              <c:yMode val="edge"/>
              <c:x val="1.1890879180709062E-2"/>
              <c:y val="0.366245701487691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Residuals vs</a:t>
            </a:r>
            <a:r>
              <a:rPr lang="en-GB" b="1" baseline="0"/>
              <a:t> Experiment Number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Conf_T120_Q180_Vf0.125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Low_Single!$W$11:$AF$11</c:f>
              <c:numCache>
                <c:formatCode>General</c:formatCode>
                <c:ptCount val="10"/>
                <c:pt idx="0">
                  <c:v>3.9238845144337793E-5</c:v>
                </c:pt>
                <c:pt idx="1">
                  <c:v>1.0804899387538078E-5</c:v>
                </c:pt>
                <c:pt idx="2">
                  <c:v>1.0367454068237712E-5</c:v>
                </c:pt>
                <c:pt idx="3">
                  <c:v>2.3928258967637582E-5</c:v>
                </c:pt>
                <c:pt idx="4">
                  <c:v>-4.9999999999962401E-5</c:v>
                </c:pt>
                <c:pt idx="5">
                  <c:v>-1.5411198600176219E-4</c:v>
                </c:pt>
                <c:pt idx="6">
                  <c:v>-9.7550306211620363E-6</c:v>
                </c:pt>
                <c:pt idx="7">
                  <c:v>7.1172353455837938E-5</c:v>
                </c:pt>
                <c:pt idx="8">
                  <c:v>8.8670166229237735E-5</c:v>
                </c:pt>
                <c:pt idx="9">
                  <c:v>-3.0314960629961897E-5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C-4F79-9A97-FBCD2DAEB52C}"/>
            </c:ext>
          </c:extLst>
        </c:ser>
        <c:ser>
          <c:idx val="1"/>
          <c:order val="1"/>
          <c:tx>
            <c:v>Conf_T300_Q180_Vf0.125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Low_Single!$W$3:$AF$3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Low_Single!$W$12:$AF$12</c:f>
              <c:numCache>
                <c:formatCode>General</c:formatCode>
                <c:ptCount val="10"/>
                <c:pt idx="0">
                  <c:v>4.6106736657920179E-5</c:v>
                </c:pt>
                <c:pt idx="1">
                  <c:v>2.1172353455820025E-5</c:v>
                </c:pt>
                <c:pt idx="2">
                  <c:v>1.2860892388420059E-5</c:v>
                </c:pt>
                <c:pt idx="3">
                  <c:v>2.1172353455820025E-5</c:v>
                </c:pt>
                <c:pt idx="4">
                  <c:v>-5.7567804024480362E-5</c:v>
                </c:pt>
                <c:pt idx="5">
                  <c:v>-1.3630796150477988E-4</c:v>
                </c:pt>
                <c:pt idx="6">
                  <c:v>-2.0384951880980315E-5</c:v>
                </c:pt>
                <c:pt idx="7">
                  <c:v>7.7602799650020211E-5</c:v>
                </c:pt>
                <c:pt idx="8">
                  <c:v>6.4916885389319952E-5</c:v>
                </c:pt>
                <c:pt idx="9">
                  <c:v>-2.9571303587079892E-5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0C-4F79-9A97-FBCD2DAEB52C}"/>
            </c:ext>
          </c:extLst>
        </c:ser>
        <c:ser>
          <c:idx val="2"/>
          <c:order val="2"/>
          <c:tx>
            <c:v>Conf_T120_Q900_Vf0.125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Low_Single!$W$3:$AF$3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Low_Single!$W$13:$AF$13</c:f>
              <c:numCache>
                <c:formatCode>General</c:formatCode>
                <c:ptCount val="10"/>
                <c:pt idx="0">
                  <c:v>5.7655293088348936E-5</c:v>
                </c:pt>
                <c:pt idx="1">
                  <c:v>2.9746281714482237E-6</c:v>
                </c:pt>
                <c:pt idx="2">
                  <c:v>5.1618547681486771E-6</c:v>
                </c:pt>
                <c:pt idx="3">
                  <c:v>1.5660542432249097E-5</c:v>
                </c:pt>
                <c:pt idx="4">
                  <c:v>-3.8145231846050884E-5</c:v>
                </c:pt>
                <c:pt idx="5">
                  <c:v>-1.2475940507435113E-4</c:v>
                </c:pt>
                <c:pt idx="6">
                  <c:v>2.9746281714482237E-6</c:v>
                </c:pt>
                <c:pt idx="7">
                  <c:v>4.9781277340349081E-5</c:v>
                </c:pt>
                <c:pt idx="8">
                  <c:v>7.0341207349049195E-5</c:v>
                </c:pt>
                <c:pt idx="9">
                  <c:v>-4.1644794400651566E-5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0C-4F79-9A97-FBCD2DAEB52C}"/>
            </c:ext>
          </c:extLst>
        </c:ser>
        <c:ser>
          <c:idx val="3"/>
          <c:order val="3"/>
          <c:tx>
            <c:v>Conf_T300_Q900_Vf0.125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Low_Single!$W$3:$AF$3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Low_Single!$W$14:$AF$14</c:f>
              <c:numCache>
                <c:formatCode>General</c:formatCode>
                <c:ptCount val="10"/>
                <c:pt idx="0">
                  <c:v>6.1067366579140026E-5</c:v>
                </c:pt>
                <c:pt idx="1">
                  <c:v>2.6246719163867949E-7</c:v>
                </c:pt>
                <c:pt idx="2">
                  <c:v>5.5118110236385826E-6</c:v>
                </c:pt>
                <c:pt idx="3">
                  <c:v>1.4260717410339782E-5</c:v>
                </c:pt>
                <c:pt idx="4">
                  <c:v>-3.7795275590560978E-5</c:v>
                </c:pt>
                <c:pt idx="5">
                  <c:v>-1.2747156605426128E-4</c:v>
                </c:pt>
                <c:pt idx="6">
                  <c:v>3.762029746239362E-6</c:v>
                </c:pt>
                <c:pt idx="7">
                  <c:v>5.4505686789139279E-5</c:v>
                </c:pt>
                <c:pt idx="8">
                  <c:v>6.7629046369239651E-5</c:v>
                </c:pt>
                <c:pt idx="9">
                  <c:v>-4.1732283464560038E-5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0C-4F79-9A97-FBCD2DAEB52C}"/>
            </c:ext>
          </c:extLst>
        </c:ser>
        <c:ser>
          <c:idx val="4"/>
          <c:order val="4"/>
          <c:tx>
            <c:v>Conf_T120_Q180_Vf0.625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Low_Single!$W$3:$AF$3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Low_Single!$W$15:$AF$15</c:f>
              <c:numCache>
                <c:formatCode>General</c:formatCode>
                <c:ptCount val="10"/>
                <c:pt idx="0">
                  <c:v>9.1863517060363595E-6</c:v>
                </c:pt>
                <c:pt idx="1">
                  <c:v>-3.9370078740156398E-6</c:v>
                </c:pt>
                <c:pt idx="2">
                  <c:v>-3.9370078740156398E-6</c:v>
                </c:pt>
                <c:pt idx="3">
                  <c:v>-3.9370078740156398E-6</c:v>
                </c:pt>
                <c:pt idx="4">
                  <c:v>9.1863517060363595E-6</c:v>
                </c:pt>
                <c:pt idx="5">
                  <c:v>-3.9370078740156398E-6</c:v>
                </c:pt>
                <c:pt idx="6">
                  <c:v>2.6246719160105606E-6</c:v>
                </c:pt>
                <c:pt idx="7">
                  <c:v>-3.9370078740156398E-6</c:v>
                </c:pt>
                <c:pt idx="8">
                  <c:v>2.6246719160105606E-6</c:v>
                </c:pt>
                <c:pt idx="9">
                  <c:v>-3.9370078740156398E-6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0C-4F79-9A97-FBCD2DAEB52C}"/>
            </c:ext>
          </c:extLst>
        </c:ser>
        <c:ser>
          <c:idx val="5"/>
          <c:order val="5"/>
          <c:tx>
            <c:v>Conf_T300_Q180_Vf0.625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Low_Single!$W$3:$AF$3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Low_Single!$W$16:$AF$16</c:f>
              <c:numCache>
                <c:formatCode>General</c:formatCode>
                <c:ptCount val="10"/>
                <c:pt idx="0">
                  <c:v>9.1863517060363595E-6</c:v>
                </c:pt>
                <c:pt idx="1">
                  <c:v>-3.9370078740156398E-6</c:v>
                </c:pt>
                <c:pt idx="2">
                  <c:v>-3.9370078740156398E-6</c:v>
                </c:pt>
                <c:pt idx="3">
                  <c:v>-3.9370078740156398E-6</c:v>
                </c:pt>
                <c:pt idx="4">
                  <c:v>9.1863517060363595E-6</c:v>
                </c:pt>
                <c:pt idx="5">
                  <c:v>-3.9370078740156398E-6</c:v>
                </c:pt>
                <c:pt idx="6">
                  <c:v>2.6246719160105606E-6</c:v>
                </c:pt>
                <c:pt idx="7">
                  <c:v>-3.9370078740156398E-6</c:v>
                </c:pt>
                <c:pt idx="8">
                  <c:v>2.6246719160105606E-6</c:v>
                </c:pt>
                <c:pt idx="9">
                  <c:v>-3.9370078740156398E-6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0C-4F79-9A97-FBCD2DAEB52C}"/>
            </c:ext>
          </c:extLst>
        </c:ser>
        <c:ser>
          <c:idx val="6"/>
          <c:order val="6"/>
          <c:tx>
            <c:v>Conf_T120_Q900_Vf0.625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Low_Single!$W$3:$AF$3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Low_Single!$W$17:$AF$17</c:f>
              <c:numCache>
                <c:formatCode>General</c:formatCode>
                <c:ptCount val="10"/>
                <c:pt idx="0">
                  <c:v>7.414698162730958E-5</c:v>
                </c:pt>
                <c:pt idx="1">
                  <c:v>8.5301837270098171E-6</c:v>
                </c:pt>
                <c:pt idx="2">
                  <c:v>3.4776902887109513E-5</c:v>
                </c:pt>
                <c:pt idx="3">
                  <c:v>1.2664041994750984E-4</c:v>
                </c:pt>
                <c:pt idx="4">
                  <c:v>-1.4895013123359009E-4</c:v>
                </c:pt>
                <c:pt idx="5">
                  <c:v>-1.8832020997379016E-4</c:v>
                </c:pt>
                <c:pt idx="6">
                  <c:v>1.9685039370099383E-6</c:v>
                </c:pt>
                <c:pt idx="7">
                  <c:v>-8.3333333333290328E-5</c:v>
                </c:pt>
                <c:pt idx="8">
                  <c:v>1.3976377952760978E-4</c:v>
                </c:pt>
                <c:pt idx="9">
                  <c:v>3.4776902887109513E-5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0C-4F79-9A97-FBCD2DAEB52C}"/>
            </c:ext>
          </c:extLst>
        </c:ser>
        <c:ser>
          <c:idx val="7"/>
          <c:order val="7"/>
          <c:tx>
            <c:v>Conf_T300_Q900_Vf0.625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Low_Single!$W$3:$AF$3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Low_Single!$W$18:$AF$18</c:f>
              <c:numCache>
                <c:formatCode>General</c:formatCode>
                <c:ptCount val="10"/>
                <c:pt idx="0">
                  <c:v>7.414698162730958E-5</c:v>
                </c:pt>
                <c:pt idx="1">
                  <c:v>8.5301837270098171E-6</c:v>
                </c:pt>
                <c:pt idx="2">
                  <c:v>3.4776902887109513E-5</c:v>
                </c:pt>
                <c:pt idx="3">
                  <c:v>1.2664041994750984E-4</c:v>
                </c:pt>
                <c:pt idx="4">
                  <c:v>-1.4895013123359009E-4</c:v>
                </c:pt>
                <c:pt idx="5">
                  <c:v>-1.8832020997379016E-4</c:v>
                </c:pt>
                <c:pt idx="6">
                  <c:v>1.9685039370099383E-6</c:v>
                </c:pt>
                <c:pt idx="7">
                  <c:v>-8.3333333333290328E-5</c:v>
                </c:pt>
                <c:pt idx="8">
                  <c:v>1.3976377952760978E-4</c:v>
                </c:pt>
                <c:pt idx="9">
                  <c:v>3.4776902887109513E-5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0C-4F79-9A97-FBCD2DAEB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Exp.</a:t>
                </a:r>
                <a:r>
                  <a:rPr lang="en-GB" b="1" baseline="0"/>
                  <a:t> Number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Residuals [coin/sec]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Residuals vs Average Predicted Response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621202226819231E-2"/>
          <c:y val="0.10740509938397055"/>
          <c:w val="0.88318858478917983"/>
          <c:h val="0.75400161480568406"/>
        </c:manualLayout>
      </c:layout>
      <c:scatterChart>
        <c:scatterStyle val="lineMarker"/>
        <c:varyColors val="0"/>
        <c:ser>
          <c:idx val="0"/>
          <c:order val="0"/>
          <c:tx>
            <c:v>Rep1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7.4747594050743622E-3</c:v>
                </c:pt>
                <c:pt idx="1">
                  <c:v>7.29553805774278E-3</c:v>
                </c:pt>
                <c:pt idx="2">
                  <c:v>8.347856517935251E-3</c:v>
                </c:pt>
                <c:pt idx="3">
                  <c:v>8.3483814523184607E-3</c:v>
                </c:pt>
                <c:pt idx="4">
                  <c:v>3.9370078740156398E-6</c:v>
                </c:pt>
                <c:pt idx="5">
                  <c:v>3.9370078740156398E-6</c:v>
                </c:pt>
                <c:pt idx="6">
                  <c:v>2.6751968503936903E-3</c:v>
                </c:pt>
                <c:pt idx="7">
                  <c:v>2.6751968503936903E-3</c:v>
                </c:pt>
              </c:numCache>
            </c:numRef>
          </c:xVal>
          <c:yVal>
            <c:numRef>
              <c:f>Low_Single!$W$11:$W$18</c:f>
              <c:numCache>
                <c:formatCode>General</c:formatCode>
                <c:ptCount val="8"/>
                <c:pt idx="0">
                  <c:v>3.9238845144337793E-5</c:v>
                </c:pt>
                <c:pt idx="1">
                  <c:v>4.6106736657920179E-5</c:v>
                </c:pt>
                <c:pt idx="2">
                  <c:v>5.7655293088348936E-5</c:v>
                </c:pt>
                <c:pt idx="3">
                  <c:v>6.1067366579140026E-5</c:v>
                </c:pt>
                <c:pt idx="4">
                  <c:v>9.1863517060363595E-6</c:v>
                </c:pt>
                <c:pt idx="5">
                  <c:v>9.1863517060363595E-6</c:v>
                </c:pt>
                <c:pt idx="6">
                  <c:v>7.414698162730958E-5</c:v>
                </c:pt>
                <c:pt idx="7">
                  <c:v>7.414698162730958E-5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AE-43A0-BD5F-7B02551E4AD9}"/>
            </c:ext>
          </c:extLst>
        </c:ser>
        <c:ser>
          <c:idx val="1"/>
          <c:order val="1"/>
          <c:tx>
            <c:v>Rep2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7.4747594050743622E-3</c:v>
                </c:pt>
                <c:pt idx="1">
                  <c:v>7.29553805774278E-3</c:v>
                </c:pt>
                <c:pt idx="2">
                  <c:v>8.347856517935251E-3</c:v>
                </c:pt>
                <c:pt idx="3">
                  <c:v>8.3483814523184607E-3</c:v>
                </c:pt>
                <c:pt idx="4">
                  <c:v>3.9370078740156398E-6</c:v>
                </c:pt>
                <c:pt idx="5">
                  <c:v>3.9370078740156398E-6</c:v>
                </c:pt>
                <c:pt idx="6">
                  <c:v>2.6751968503936903E-3</c:v>
                </c:pt>
                <c:pt idx="7">
                  <c:v>2.6751968503936903E-3</c:v>
                </c:pt>
              </c:numCache>
            </c:numRef>
          </c:xVal>
          <c:yVal>
            <c:numRef>
              <c:f>Low_Single!$X$11:$X$18</c:f>
              <c:numCache>
                <c:formatCode>General</c:formatCode>
                <c:ptCount val="8"/>
                <c:pt idx="0">
                  <c:v>1.0804899387538078E-5</c:v>
                </c:pt>
                <c:pt idx="1">
                  <c:v>2.1172353455820025E-5</c:v>
                </c:pt>
                <c:pt idx="2">
                  <c:v>2.9746281714482237E-6</c:v>
                </c:pt>
                <c:pt idx="3">
                  <c:v>2.6246719163867949E-7</c:v>
                </c:pt>
                <c:pt idx="4">
                  <c:v>-3.9370078740156398E-6</c:v>
                </c:pt>
                <c:pt idx="5">
                  <c:v>-3.9370078740156398E-6</c:v>
                </c:pt>
                <c:pt idx="6">
                  <c:v>8.5301837270098171E-6</c:v>
                </c:pt>
                <c:pt idx="7">
                  <c:v>8.5301837270098171E-6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AE-43A0-BD5F-7B02551E4AD9}"/>
            </c:ext>
          </c:extLst>
        </c:ser>
        <c:ser>
          <c:idx val="2"/>
          <c:order val="2"/>
          <c:tx>
            <c:v>Rep3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7.4747594050743622E-3</c:v>
                </c:pt>
                <c:pt idx="1">
                  <c:v>7.29553805774278E-3</c:v>
                </c:pt>
                <c:pt idx="2">
                  <c:v>8.347856517935251E-3</c:v>
                </c:pt>
                <c:pt idx="3">
                  <c:v>8.3483814523184607E-3</c:v>
                </c:pt>
                <c:pt idx="4">
                  <c:v>3.9370078740156398E-6</c:v>
                </c:pt>
                <c:pt idx="5">
                  <c:v>3.9370078740156398E-6</c:v>
                </c:pt>
                <c:pt idx="6">
                  <c:v>2.6751968503936903E-3</c:v>
                </c:pt>
                <c:pt idx="7">
                  <c:v>2.6751968503936903E-3</c:v>
                </c:pt>
              </c:numCache>
            </c:numRef>
          </c:xVal>
          <c:yVal>
            <c:numRef>
              <c:f>Low_Single!$Y$11:$Y$18</c:f>
              <c:numCache>
                <c:formatCode>General</c:formatCode>
                <c:ptCount val="8"/>
                <c:pt idx="0">
                  <c:v>1.0367454068237712E-5</c:v>
                </c:pt>
                <c:pt idx="1">
                  <c:v>1.2860892388420059E-5</c:v>
                </c:pt>
                <c:pt idx="2">
                  <c:v>5.1618547681486771E-6</c:v>
                </c:pt>
                <c:pt idx="3">
                  <c:v>5.5118110236385826E-6</c:v>
                </c:pt>
                <c:pt idx="4">
                  <c:v>-3.9370078740156398E-6</c:v>
                </c:pt>
                <c:pt idx="5">
                  <c:v>-3.9370078740156398E-6</c:v>
                </c:pt>
                <c:pt idx="6">
                  <c:v>3.4776902887109513E-5</c:v>
                </c:pt>
                <c:pt idx="7">
                  <c:v>3.4776902887109513E-5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AE-43A0-BD5F-7B02551E4AD9}"/>
            </c:ext>
          </c:extLst>
        </c:ser>
        <c:ser>
          <c:idx val="3"/>
          <c:order val="3"/>
          <c:tx>
            <c:v>Rep4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7.4747594050743622E-3</c:v>
                </c:pt>
                <c:pt idx="1">
                  <c:v>7.29553805774278E-3</c:v>
                </c:pt>
                <c:pt idx="2">
                  <c:v>8.347856517935251E-3</c:v>
                </c:pt>
                <c:pt idx="3">
                  <c:v>8.3483814523184607E-3</c:v>
                </c:pt>
                <c:pt idx="4">
                  <c:v>3.9370078740156398E-6</c:v>
                </c:pt>
                <c:pt idx="5">
                  <c:v>3.9370078740156398E-6</c:v>
                </c:pt>
                <c:pt idx="6">
                  <c:v>2.6751968503936903E-3</c:v>
                </c:pt>
                <c:pt idx="7">
                  <c:v>2.6751968503936903E-3</c:v>
                </c:pt>
              </c:numCache>
            </c:numRef>
          </c:xVal>
          <c:yVal>
            <c:numRef>
              <c:f>Low_Single!$Z$11:$Z$18</c:f>
              <c:numCache>
                <c:formatCode>General</c:formatCode>
                <c:ptCount val="8"/>
                <c:pt idx="0">
                  <c:v>2.3928258967637582E-5</c:v>
                </c:pt>
                <c:pt idx="1">
                  <c:v>2.1172353455820025E-5</c:v>
                </c:pt>
                <c:pt idx="2">
                  <c:v>1.5660542432249097E-5</c:v>
                </c:pt>
                <c:pt idx="3">
                  <c:v>1.4260717410339782E-5</c:v>
                </c:pt>
                <c:pt idx="4">
                  <c:v>-3.9370078740156398E-6</c:v>
                </c:pt>
                <c:pt idx="5">
                  <c:v>-3.9370078740156398E-6</c:v>
                </c:pt>
                <c:pt idx="6">
                  <c:v>1.2664041994750984E-4</c:v>
                </c:pt>
                <c:pt idx="7">
                  <c:v>1.2664041994750984E-4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AE-43A0-BD5F-7B02551E4AD9}"/>
            </c:ext>
          </c:extLst>
        </c:ser>
        <c:ser>
          <c:idx val="4"/>
          <c:order val="4"/>
          <c:tx>
            <c:v>Rep5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7.4747594050743622E-3</c:v>
                </c:pt>
                <c:pt idx="1">
                  <c:v>7.29553805774278E-3</c:v>
                </c:pt>
                <c:pt idx="2">
                  <c:v>8.347856517935251E-3</c:v>
                </c:pt>
                <c:pt idx="3">
                  <c:v>8.3483814523184607E-3</c:v>
                </c:pt>
                <c:pt idx="4">
                  <c:v>3.9370078740156398E-6</c:v>
                </c:pt>
                <c:pt idx="5">
                  <c:v>3.9370078740156398E-6</c:v>
                </c:pt>
                <c:pt idx="6">
                  <c:v>2.6751968503936903E-3</c:v>
                </c:pt>
                <c:pt idx="7">
                  <c:v>2.6751968503936903E-3</c:v>
                </c:pt>
              </c:numCache>
            </c:numRef>
          </c:xVal>
          <c:yVal>
            <c:numRef>
              <c:f>Low_Single!$AA$11:$AA$18</c:f>
              <c:numCache>
                <c:formatCode>General</c:formatCode>
                <c:ptCount val="8"/>
                <c:pt idx="0">
                  <c:v>-4.9999999999962401E-5</c:v>
                </c:pt>
                <c:pt idx="1">
                  <c:v>-5.7567804024480362E-5</c:v>
                </c:pt>
                <c:pt idx="2">
                  <c:v>-3.8145231846050884E-5</c:v>
                </c:pt>
                <c:pt idx="3">
                  <c:v>-3.7795275590560978E-5</c:v>
                </c:pt>
                <c:pt idx="4">
                  <c:v>9.1863517060363595E-6</c:v>
                </c:pt>
                <c:pt idx="5">
                  <c:v>9.1863517060363595E-6</c:v>
                </c:pt>
                <c:pt idx="6">
                  <c:v>-1.4895013123359009E-4</c:v>
                </c:pt>
                <c:pt idx="7">
                  <c:v>-1.4895013123359009E-4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7AE-43A0-BD5F-7B02551E4AD9}"/>
            </c:ext>
          </c:extLst>
        </c:ser>
        <c:ser>
          <c:idx val="5"/>
          <c:order val="5"/>
          <c:tx>
            <c:v>Rep6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7.4747594050743622E-3</c:v>
                </c:pt>
                <c:pt idx="1">
                  <c:v>7.29553805774278E-3</c:v>
                </c:pt>
                <c:pt idx="2">
                  <c:v>8.347856517935251E-3</c:v>
                </c:pt>
                <c:pt idx="3">
                  <c:v>8.3483814523184607E-3</c:v>
                </c:pt>
                <c:pt idx="4">
                  <c:v>3.9370078740156398E-6</c:v>
                </c:pt>
                <c:pt idx="5">
                  <c:v>3.9370078740156398E-6</c:v>
                </c:pt>
                <c:pt idx="6">
                  <c:v>2.6751968503936903E-3</c:v>
                </c:pt>
                <c:pt idx="7">
                  <c:v>2.6751968503936903E-3</c:v>
                </c:pt>
              </c:numCache>
            </c:numRef>
          </c:xVal>
          <c:yVal>
            <c:numRef>
              <c:f>Low_Single!$AB$11:$AB$18</c:f>
              <c:numCache>
                <c:formatCode>General</c:formatCode>
                <c:ptCount val="8"/>
                <c:pt idx="0">
                  <c:v>-1.5411198600176219E-4</c:v>
                </c:pt>
                <c:pt idx="1">
                  <c:v>-1.3630796150477988E-4</c:v>
                </c:pt>
                <c:pt idx="2">
                  <c:v>-1.2475940507435113E-4</c:v>
                </c:pt>
                <c:pt idx="3">
                  <c:v>-1.2747156605426128E-4</c:v>
                </c:pt>
                <c:pt idx="4">
                  <c:v>-3.9370078740156398E-6</c:v>
                </c:pt>
                <c:pt idx="5">
                  <c:v>-3.9370078740156398E-6</c:v>
                </c:pt>
                <c:pt idx="6">
                  <c:v>-1.8832020997379016E-4</c:v>
                </c:pt>
                <c:pt idx="7">
                  <c:v>-1.8832020997379016E-4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7AE-43A0-BD5F-7B02551E4AD9}"/>
            </c:ext>
          </c:extLst>
        </c:ser>
        <c:ser>
          <c:idx val="6"/>
          <c:order val="6"/>
          <c:tx>
            <c:v>Rep7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7.4747594050743622E-3</c:v>
                </c:pt>
                <c:pt idx="1">
                  <c:v>7.29553805774278E-3</c:v>
                </c:pt>
                <c:pt idx="2">
                  <c:v>8.347856517935251E-3</c:v>
                </c:pt>
                <c:pt idx="3">
                  <c:v>8.3483814523184607E-3</c:v>
                </c:pt>
                <c:pt idx="4">
                  <c:v>3.9370078740156398E-6</c:v>
                </c:pt>
                <c:pt idx="5">
                  <c:v>3.9370078740156398E-6</c:v>
                </c:pt>
                <c:pt idx="6">
                  <c:v>2.6751968503936903E-3</c:v>
                </c:pt>
                <c:pt idx="7">
                  <c:v>2.6751968503936903E-3</c:v>
                </c:pt>
              </c:numCache>
            </c:numRef>
          </c:xVal>
          <c:yVal>
            <c:numRef>
              <c:f>Low_Single!$AC$11:$AC$18</c:f>
              <c:numCache>
                <c:formatCode>General</c:formatCode>
                <c:ptCount val="8"/>
                <c:pt idx="0">
                  <c:v>-9.7550306211620363E-6</c:v>
                </c:pt>
                <c:pt idx="1">
                  <c:v>-2.0384951880980315E-5</c:v>
                </c:pt>
                <c:pt idx="2">
                  <c:v>2.9746281714482237E-6</c:v>
                </c:pt>
                <c:pt idx="3">
                  <c:v>3.762029746239362E-6</c:v>
                </c:pt>
                <c:pt idx="4">
                  <c:v>2.6246719160105606E-6</c:v>
                </c:pt>
                <c:pt idx="5">
                  <c:v>2.6246719160105606E-6</c:v>
                </c:pt>
                <c:pt idx="6">
                  <c:v>1.9685039370099383E-6</c:v>
                </c:pt>
                <c:pt idx="7">
                  <c:v>1.9685039370099383E-6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7AE-43A0-BD5F-7B02551E4AD9}"/>
            </c:ext>
          </c:extLst>
        </c:ser>
        <c:ser>
          <c:idx val="7"/>
          <c:order val="7"/>
          <c:tx>
            <c:v>Rep8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7.4747594050743622E-3</c:v>
                </c:pt>
                <c:pt idx="1">
                  <c:v>7.29553805774278E-3</c:v>
                </c:pt>
                <c:pt idx="2">
                  <c:v>8.347856517935251E-3</c:v>
                </c:pt>
                <c:pt idx="3">
                  <c:v>8.3483814523184607E-3</c:v>
                </c:pt>
                <c:pt idx="4">
                  <c:v>3.9370078740156398E-6</c:v>
                </c:pt>
                <c:pt idx="5">
                  <c:v>3.9370078740156398E-6</c:v>
                </c:pt>
                <c:pt idx="6">
                  <c:v>2.6751968503936903E-3</c:v>
                </c:pt>
                <c:pt idx="7">
                  <c:v>2.6751968503936903E-3</c:v>
                </c:pt>
              </c:numCache>
            </c:numRef>
          </c:xVal>
          <c:yVal>
            <c:numRef>
              <c:f>Low_Single!$AD$11:$AD$18</c:f>
              <c:numCache>
                <c:formatCode>General</c:formatCode>
                <c:ptCount val="8"/>
                <c:pt idx="0">
                  <c:v>7.1172353455837938E-5</c:v>
                </c:pt>
                <c:pt idx="1">
                  <c:v>7.7602799650020211E-5</c:v>
                </c:pt>
                <c:pt idx="2">
                  <c:v>4.9781277340349081E-5</c:v>
                </c:pt>
                <c:pt idx="3">
                  <c:v>5.4505686789139279E-5</c:v>
                </c:pt>
                <c:pt idx="4">
                  <c:v>-3.9370078740156398E-6</c:v>
                </c:pt>
                <c:pt idx="5">
                  <c:v>-3.9370078740156398E-6</c:v>
                </c:pt>
                <c:pt idx="6">
                  <c:v>-8.3333333333290328E-5</c:v>
                </c:pt>
                <c:pt idx="7">
                  <c:v>-8.3333333333290328E-5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7AE-43A0-BD5F-7B02551E4AD9}"/>
            </c:ext>
          </c:extLst>
        </c:ser>
        <c:ser>
          <c:idx val="8"/>
          <c:order val="8"/>
          <c:tx>
            <c:v>Rep9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7.4747594050743622E-3</c:v>
                </c:pt>
                <c:pt idx="1">
                  <c:v>7.29553805774278E-3</c:v>
                </c:pt>
                <c:pt idx="2">
                  <c:v>8.347856517935251E-3</c:v>
                </c:pt>
                <c:pt idx="3">
                  <c:v>8.3483814523184607E-3</c:v>
                </c:pt>
                <c:pt idx="4">
                  <c:v>3.9370078740156398E-6</c:v>
                </c:pt>
                <c:pt idx="5">
                  <c:v>3.9370078740156398E-6</c:v>
                </c:pt>
                <c:pt idx="6">
                  <c:v>2.6751968503936903E-3</c:v>
                </c:pt>
                <c:pt idx="7">
                  <c:v>2.6751968503936903E-3</c:v>
                </c:pt>
              </c:numCache>
            </c:numRef>
          </c:xVal>
          <c:yVal>
            <c:numRef>
              <c:f>Low_Single!$AE$11:$AE$18</c:f>
              <c:numCache>
                <c:formatCode>General</c:formatCode>
                <c:ptCount val="8"/>
                <c:pt idx="0">
                  <c:v>8.8670166229237735E-5</c:v>
                </c:pt>
                <c:pt idx="1">
                  <c:v>6.4916885389319952E-5</c:v>
                </c:pt>
                <c:pt idx="2">
                  <c:v>7.0341207349049195E-5</c:v>
                </c:pt>
                <c:pt idx="3">
                  <c:v>6.7629046369239651E-5</c:v>
                </c:pt>
                <c:pt idx="4">
                  <c:v>2.6246719160105606E-6</c:v>
                </c:pt>
                <c:pt idx="5">
                  <c:v>2.6246719160105606E-6</c:v>
                </c:pt>
                <c:pt idx="6">
                  <c:v>1.3976377952760978E-4</c:v>
                </c:pt>
                <c:pt idx="7">
                  <c:v>1.3976377952760978E-4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7AE-43A0-BD5F-7B02551E4AD9}"/>
            </c:ext>
          </c:extLst>
        </c:ser>
        <c:ser>
          <c:idx val="9"/>
          <c:order val="9"/>
          <c:tx>
            <c:v>Rep10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7.4747594050743622E-3</c:v>
                </c:pt>
                <c:pt idx="1">
                  <c:v>7.29553805774278E-3</c:v>
                </c:pt>
                <c:pt idx="2">
                  <c:v>8.347856517935251E-3</c:v>
                </c:pt>
                <c:pt idx="3">
                  <c:v>8.3483814523184607E-3</c:v>
                </c:pt>
                <c:pt idx="4">
                  <c:v>3.9370078740156398E-6</c:v>
                </c:pt>
                <c:pt idx="5">
                  <c:v>3.9370078740156398E-6</c:v>
                </c:pt>
                <c:pt idx="6">
                  <c:v>2.6751968503936903E-3</c:v>
                </c:pt>
                <c:pt idx="7">
                  <c:v>2.6751968503936903E-3</c:v>
                </c:pt>
              </c:numCache>
            </c:numRef>
          </c:xVal>
          <c:yVal>
            <c:numRef>
              <c:f>Low_Single!$AF$11:$AF$18</c:f>
              <c:numCache>
                <c:formatCode>General</c:formatCode>
                <c:ptCount val="8"/>
                <c:pt idx="0">
                  <c:v>-3.0314960629961897E-5</c:v>
                </c:pt>
                <c:pt idx="1">
                  <c:v>-2.9571303587079892E-5</c:v>
                </c:pt>
                <c:pt idx="2">
                  <c:v>-4.1644794400651566E-5</c:v>
                </c:pt>
                <c:pt idx="3">
                  <c:v>-4.1732283464560038E-5</c:v>
                </c:pt>
                <c:pt idx="4">
                  <c:v>-3.9370078740156398E-6</c:v>
                </c:pt>
                <c:pt idx="5">
                  <c:v>-3.9370078740156398E-6</c:v>
                </c:pt>
                <c:pt idx="6">
                  <c:v>3.4776902887109513E-5</c:v>
                </c:pt>
                <c:pt idx="7">
                  <c:v>3.4776902887109513E-5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7AE-43A0-BD5F-7B02551E4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Predicted Response [</a:t>
                </a:r>
                <a:r>
                  <a:rPr lang="en-GB" sz="900" b="1" i="0" u="none" strike="noStrike" baseline="0">
                    <a:effectLst/>
                  </a:rPr>
                  <a:t>coin/sec</a:t>
                </a:r>
                <a:r>
                  <a:rPr lang="en-GB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 [</a:t>
                </a:r>
                <a:r>
                  <a:rPr lang="en-GB" sz="900" b="1" i="0" u="none" strike="noStrike" baseline="0">
                    <a:effectLst/>
                  </a:rPr>
                  <a:t>coin/</a:t>
                </a:r>
                <a:r>
                  <a:rPr lang="en-GB"/>
                  <a:t>sec]</a:t>
                </a:r>
              </a:p>
            </c:rich>
          </c:tx>
          <c:layout>
            <c:manualLayout>
              <c:xMode val="edge"/>
              <c:yMode val="edge"/>
              <c:x val="1.1890879180709062E-2"/>
              <c:y val="0.366245701487691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890127941788363E-3"/>
                  <c:y val="-0.13225425326386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Low_Bulk!$AN$5:$AN$84</c:f>
              <c:numCache>
                <c:formatCode>General</c:formatCode>
                <c:ptCount val="80"/>
                <c:pt idx="0">
                  <c:v>-2.4929845460225399</c:v>
                </c:pt>
                <c:pt idx="1">
                  <c:v>-2.0831513947736373</c:v>
                </c:pt>
                <c:pt idx="2">
                  <c:v>-1.8657648402099227</c:v>
                </c:pt>
                <c:pt idx="3">
                  <c:v>-1.7111021101884196</c:v>
                </c:pt>
                <c:pt idx="4">
                  <c:v>-1.5886662689871429</c:v>
                </c:pt>
                <c:pt idx="5">
                  <c:v>-1.486080291836344</c:v>
                </c:pt>
                <c:pt idx="6">
                  <c:v>-1.3970237464251414</c:v>
                </c:pt>
                <c:pt idx="7">
                  <c:v>-1.3178098407415364</c:v>
                </c:pt>
                <c:pt idx="8">
                  <c:v>-1.2460901654695893</c:v>
                </c:pt>
                <c:pt idx="9">
                  <c:v>-1.1802716510750031</c:v>
                </c:pt>
                <c:pt idx="10">
                  <c:v>-1.119221134199847</c:v>
                </c:pt>
                <c:pt idx="11">
                  <c:v>-1.0621021066490544</c:v>
                </c:pt>
                <c:pt idx="12">
                  <c:v>-1.0082783038771823</c:v>
                </c:pt>
                <c:pt idx="13">
                  <c:v>-0.95725368129332633</c:v>
                </c:pt>
                <c:pt idx="14">
                  <c:v>-0.90863340333185738</c:v>
                </c:pt>
                <c:pt idx="15">
                  <c:v>-0.86209756667827031</c:v>
                </c:pt>
                <c:pt idx="16">
                  <c:v>-0.81738295788941406</c:v>
                </c:pt>
                <c:pt idx="17">
                  <c:v>-0.77427005635431245</c:v>
                </c:pt>
                <c:pt idx="18">
                  <c:v>-0.7325735637421168</c:v>
                </c:pt>
                <c:pt idx="19">
                  <c:v>-0.69213536556228017</c:v>
                </c:pt>
                <c:pt idx="20">
                  <c:v>-0.6528192079877555</c:v>
                </c:pt>
                <c:pt idx="21">
                  <c:v>-0.61450660849518524</c:v>
                </c:pt>
                <c:pt idx="22">
                  <c:v>-0.57709366971925891</c:v>
                </c:pt>
                <c:pt idx="23">
                  <c:v>-0.54048856494806119</c:v>
                </c:pt>
                <c:pt idx="24">
                  <c:v>-0.50460953012473142</c:v>
                </c:pt>
                <c:pt idx="25">
                  <c:v>-0.4693832426714365</c:v>
                </c:pt>
                <c:pt idx="26">
                  <c:v>-0.43474349909707011</c:v>
                </c:pt>
                <c:pt idx="27">
                  <c:v>-0.4006301257381869</c:v>
                </c:pt>
                <c:pt idx="28">
                  <c:v>-0.36698807305277065</c:v>
                </c:pt>
                <c:pt idx="29">
                  <c:v>-0.33376665557466606</c:v>
                </c:pt>
                <c:pt idx="30">
                  <c:v>-0.30091890823963879</c:v>
                </c:pt>
                <c:pt idx="31">
                  <c:v>-0.26840103619470485</c:v>
                </c:pt>
                <c:pt idx="32">
                  <c:v>-0.23617194000999964</c:v>
                </c:pt>
                <c:pt idx="33">
                  <c:v>-0.20419280185299005</c:v>
                </c:pt>
                <c:pt idx="34">
                  <c:v>-0.17242672096007022</c:v>
                </c:pt>
                <c:pt idx="35">
                  <c:v>-0.1408383888659345</c:v>
                </c:pt>
                <c:pt idx="36">
                  <c:v>-0.10939379648226645</c:v>
                </c:pt>
                <c:pt idx="37">
                  <c:v>-7.8059966366998385E-2</c:v>
                </c:pt>
                <c:pt idx="38">
                  <c:v>-4.6804704475896027E-2</c:v>
                </c:pt>
                <c:pt idx="39">
                  <c:v>-1.5596366399235411E-2</c:v>
                </c:pt>
                <c:pt idx="40">
                  <c:v>1.5596366399235411E-2</c:v>
                </c:pt>
                <c:pt idx="41">
                  <c:v>4.6804704475896027E-2</c:v>
                </c:pt>
                <c:pt idx="42">
                  <c:v>7.8059966366998385E-2</c:v>
                </c:pt>
                <c:pt idx="43">
                  <c:v>0.10939379648226645</c:v>
                </c:pt>
                <c:pt idx="44">
                  <c:v>0.1408383888659345</c:v>
                </c:pt>
                <c:pt idx="45">
                  <c:v>0.17242672096007022</c:v>
                </c:pt>
                <c:pt idx="46">
                  <c:v>0.20419280185299005</c:v>
                </c:pt>
                <c:pt idx="47">
                  <c:v>0.23617194000999964</c:v>
                </c:pt>
                <c:pt idx="48">
                  <c:v>0.26840103619470485</c:v>
                </c:pt>
                <c:pt idx="49">
                  <c:v>0.30091890823963879</c:v>
                </c:pt>
                <c:pt idx="50">
                  <c:v>0.33376665557466606</c:v>
                </c:pt>
                <c:pt idx="51">
                  <c:v>0.36698807305277065</c:v>
                </c:pt>
                <c:pt idx="52">
                  <c:v>0.4006301257381869</c:v>
                </c:pt>
                <c:pt idx="53">
                  <c:v>0.43474349909706955</c:v>
                </c:pt>
                <c:pt idx="54">
                  <c:v>0.4693832426714365</c:v>
                </c:pt>
                <c:pt idx="55">
                  <c:v>0.50460953012473142</c:v>
                </c:pt>
                <c:pt idx="56">
                  <c:v>0.54048856494806119</c:v>
                </c:pt>
                <c:pt idx="57">
                  <c:v>0.57709366971925891</c:v>
                </c:pt>
                <c:pt idx="58">
                  <c:v>0.61450660849518524</c:v>
                </c:pt>
                <c:pt idx="59">
                  <c:v>0.6528192079877555</c:v>
                </c:pt>
                <c:pt idx="60">
                  <c:v>0.69213536556227961</c:v>
                </c:pt>
                <c:pt idx="61">
                  <c:v>0.7325735637421168</c:v>
                </c:pt>
                <c:pt idx="62">
                  <c:v>0.77427005635431245</c:v>
                </c:pt>
                <c:pt idx="63">
                  <c:v>0.81738295788941406</c:v>
                </c:pt>
                <c:pt idx="64">
                  <c:v>0.86209756667827087</c:v>
                </c:pt>
                <c:pt idx="65">
                  <c:v>0.90863340333185738</c:v>
                </c:pt>
                <c:pt idx="66">
                  <c:v>0.95725368129332689</c:v>
                </c:pt>
                <c:pt idx="67">
                  <c:v>1.0082783038771823</c:v>
                </c:pt>
                <c:pt idx="68">
                  <c:v>1.0621021066490544</c:v>
                </c:pt>
                <c:pt idx="69">
                  <c:v>1.119221134199847</c:v>
                </c:pt>
                <c:pt idx="70">
                  <c:v>1.1802716510750031</c:v>
                </c:pt>
                <c:pt idx="71">
                  <c:v>1.2460901654695893</c:v>
                </c:pt>
                <c:pt idx="72">
                  <c:v>1.3178098407415364</c:v>
                </c:pt>
                <c:pt idx="73">
                  <c:v>1.3970237464251407</c:v>
                </c:pt>
                <c:pt idx="74">
                  <c:v>1.4860802918363445</c:v>
                </c:pt>
                <c:pt idx="75">
                  <c:v>1.5886662689871429</c:v>
                </c:pt>
                <c:pt idx="76">
                  <c:v>1.7111021101884201</c:v>
                </c:pt>
                <c:pt idx="77">
                  <c:v>1.8657648402099227</c:v>
                </c:pt>
                <c:pt idx="78">
                  <c:v>2.0831513947736369</c:v>
                </c:pt>
                <c:pt idx="79">
                  <c:v>2.4929845460225413</c:v>
                </c:pt>
              </c:numCache>
            </c:numRef>
          </c:xVal>
          <c:yVal>
            <c:numRef>
              <c:f>Low_Bulk!$AO$5:$AO$84</c:f>
              <c:numCache>
                <c:formatCode>General</c:formatCode>
                <c:ptCount val="80"/>
                <c:pt idx="0">
                  <c:v>-3.6929133858290032E-4</c:v>
                </c:pt>
                <c:pt idx="1">
                  <c:v>-3.6548556430420018E-4</c:v>
                </c:pt>
                <c:pt idx="2">
                  <c:v>-3.4825021872259947E-4</c:v>
                </c:pt>
                <c:pt idx="3">
                  <c:v>-3.4387576552960021E-4</c:v>
                </c:pt>
                <c:pt idx="4">
                  <c:v>-3.4125109361369908E-4</c:v>
                </c:pt>
                <c:pt idx="5">
                  <c:v>-3.258530183726004E-4</c:v>
                </c:pt>
                <c:pt idx="6">
                  <c:v>-2.9654418197720038E-4</c:v>
                </c:pt>
                <c:pt idx="7">
                  <c:v>-2.8840769903789969E-4</c:v>
                </c:pt>
                <c:pt idx="8">
                  <c:v>-2.6093613298320059E-4</c:v>
                </c:pt>
                <c:pt idx="9">
                  <c:v>-2.5511811023590057E-4</c:v>
                </c:pt>
                <c:pt idx="10">
                  <c:v>-2.2681539807520041E-4</c:v>
                </c:pt>
                <c:pt idx="11">
                  <c:v>-2.235783027116998E-4</c:v>
                </c:pt>
                <c:pt idx="12">
                  <c:v>-2.2318460192490011E-4</c:v>
                </c:pt>
                <c:pt idx="13">
                  <c:v>-2.2261592300960081E-4</c:v>
                </c:pt>
                <c:pt idx="14">
                  <c:v>-2.1964129483860101E-4</c:v>
                </c:pt>
                <c:pt idx="15">
                  <c:v>-1.898950131235993E-4</c:v>
                </c:pt>
                <c:pt idx="16">
                  <c:v>-1.860454943128998E-4</c:v>
                </c:pt>
                <c:pt idx="17">
                  <c:v>-1.8508311461060131E-4</c:v>
                </c:pt>
                <c:pt idx="18">
                  <c:v>-1.8027121609759909E-4</c:v>
                </c:pt>
                <c:pt idx="19">
                  <c:v>-1.797462817152004E-4</c:v>
                </c:pt>
                <c:pt idx="20">
                  <c:v>-1.7895888013969889E-4</c:v>
                </c:pt>
                <c:pt idx="21">
                  <c:v>-1.78433945756601E-4</c:v>
                </c:pt>
                <c:pt idx="22">
                  <c:v>-1.224409448822004E-4</c:v>
                </c:pt>
                <c:pt idx="23">
                  <c:v>-1.1211723534590001E-4</c:v>
                </c:pt>
                <c:pt idx="24">
                  <c:v>-4.5188101486899872E-5</c:v>
                </c:pt>
                <c:pt idx="25">
                  <c:v>-4.2650918635200007E-5</c:v>
                </c:pt>
                <c:pt idx="26">
                  <c:v>-4.1644794400900499E-5</c:v>
                </c:pt>
                <c:pt idx="27">
                  <c:v>-4.0201224847200012E-5</c:v>
                </c:pt>
                <c:pt idx="28">
                  <c:v>-3.687664041989976E-5</c:v>
                </c:pt>
                <c:pt idx="29">
                  <c:v>-2.6727909011699941E-5</c:v>
                </c:pt>
                <c:pt idx="30">
                  <c:v>-2.4890638670200131E-5</c:v>
                </c:pt>
                <c:pt idx="31">
                  <c:v>-2.1041119859600829E-5</c:v>
                </c:pt>
                <c:pt idx="32">
                  <c:v>-1.456692913389974E-5</c:v>
                </c:pt>
                <c:pt idx="33">
                  <c:v>-6.080489938600428E-6</c:v>
                </c:pt>
                <c:pt idx="34">
                  <c:v>-4.7681539802001648E-6</c:v>
                </c:pt>
                <c:pt idx="35">
                  <c:v>-3.105861767599763E-6</c:v>
                </c:pt>
                <c:pt idx="36">
                  <c:v>-2.143482064601368E-6</c:v>
                </c:pt>
                <c:pt idx="37">
                  <c:v>8.3114610640016434E-7</c:v>
                </c:pt>
                <c:pt idx="38">
                  <c:v>1.2248468941001771E-6</c:v>
                </c:pt>
                <c:pt idx="39">
                  <c:v>4.15573053379973E-6</c:v>
                </c:pt>
                <c:pt idx="40">
                  <c:v>5.2055993003986833E-6</c:v>
                </c:pt>
                <c:pt idx="41">
                  <c:v>6.5179352583006472E-6</c:v>
                </c:pt>
                <c:pt idx="42">
                  <c:v>2.1041119859799891E-5</c:v>
                </c:pt>
                <c:pt idx="43">
                  <c:v>2.874015748010033E-5</c:v>
                </c:pt>
                <c:pt idx="44">
                  <c:v>4.2825896763400318E-5</c:v>
                </c:pt>
                <c:pt idx="45">
                  <c:v>5.4724409448399583E-5</c:v>
                </c:pt>
                <c:pt idx="46">
                  <c:v>5.5074365704300618E-5</c:v>
                </c:pt>
                <c:pt idx="47">
                  <c:v>5.55993000873993E-5</c:v>
                </c:pt>
                <c:pt idx="48">
                  <c:v>5.6824146981399731E-5</c:v>
                </c:pt>
                <c:pt idx="49">
                  <c:v>5.7261592301400058E-5</c:v>
                </c:pt>
                <c:pt idx="50">
                  <c:v>5.9011373578301413E-5</c:v>
                </c:pt>
                <c:pt idx="51">
                  <c:v>6.2467191601099648E-5</c:v>
                </c:pt>
                <c:pt idx="52">
                  <c:v>6.4785651793399998E-5</c:v>
                </c:pt>
                <c:pt idx="53">
                  <c:v>6.7585301836799692E-5</c:v>
                </c:pt>
                <c:pt idx="54">
                  <c:v>6.8591426072100135E-5</c:v>
                </c:pt>
                <c:pt idx="55">
                  <c:v>6.9335083114799995E-5</c:v>
                </c:pt>
                <c:pt idx="56">
                  <c:v>7.0822397200400941E-5</c:v>
                </c:pt>
                <c:pt idx="57">
                  <c:v>7.7384076990301073E-5</c:v>
                </c:pt>
                <c:pt idx="58">
                  <c:v>7.9133858267400187E-5</c:v>
                </c:pt>
                <c:pt idx="59">
                  <c:v>9.4006999125400247E-5</c:v>
                </c:pt>
                <c:pt idx="60">
                  <c:v>1.1964129483779931E-4</c:v>
                </c:pt>
                <c:pt idx="61">
                  <c:v>1.220909886267998E-4</c:v>
                </c:pt>
                <c:pt idx="62">
                  <c:v>1.241469816270994E-4</c:v>
                </c:pt>
                <c:pt idx="63">
                  <c:v>1.2672790901109999E-4</c:v>
                </c:pt>
                <c:pt idx="64">
                  <c:v>1.780839895017998E-4</c:v>
                </c:pt>
                <c:pt idx="65">
                  <c:v>1.8272090988609999E-4</c:v>
                </c:pt>
                <c:pt idx="66">
                  <c:v>2.5629921259840132E-4</c:v>
                </c:pt>
                <c:pt idx="67">
                  <c:v>2.5673665791740071E-4</c:v>
                </c:pt>
                <c:pt idx="68">
                  <c:v>2.7257217847740002E-4</c:v>
                </c:pt>
                <c:pt idx="69">
                  <c:v>2.8210848643939879E-4</c:v>
                </c:pt>
                <c:pt idx="70">
                  <c:v>2.8254593175830109E-4</c:v>
                </c:pt>
                <c:pt idx="71">
                  <c:v>2.8744531933539921E-4</c:v>
                </c:pt>
                <c:pt idx="72">
                  <c:v>2.8910761154839898E-4</c:v>
                </c:pt>
                <c:pt idx="73">
                  <c:v>2.8998250218729982E-4</c:v>
                </c:pt>
                <c:pt idx="74">
                  <c:v>3.1399825021910001E-4</c:v>
                </c:pt>
                <c:pt idx="75">
                  <c:v>3.1605424321979979E-4</c:v>
                </c:pt>
                <c:pt idx="76">
                  <c:v>3.1881014873109959E-4</c:v>
                </c:pt>
                <c:pt idx="77">
                  <c:v>3.1911636045480011E-4</c:v>
                </c:pt>
                <c:pt idx="78">
                  <c:v>3.4501312336010032E-4</c:v>
                </c:pt>
                <c:pt idx="79">
                  <c:v>3.4737532808379968E-4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4C8-A991-756F2039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309791"/>
        <c:axId val="2013310207"/>
      </c:scatterChart>
      <c:valAx>
        <c:axId val="201330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10207"/>
        <c:crosses val="autoZero"/>
        <c:crossBetween val="midCat"/>
      </c:valAx>
      <c:valAx>
        <c:axId val="20133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0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Residuals vs Experiment Number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Conf_T120_Q180_Vf0.125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Low_Bulk!$W$11:$AF$11</c:f>
              <c:numCache>
                <c:formatCode>General</c:formatCode>
                <c:ptCount val="10"/>
                <c:pt idx="0">
                  <c:v>-3.2585301837268019E-4</c:v>
                </c:pt>
                <c:pt idx="1">
                  <c:v>2.7257217847772089E-4</c:v>
                </c:pt>
                <c:pt idx="2">
                  <c:v>5.5599300087520731E-5</c:v>
                </c:pt>
                <c:pt idx="3">
                  <c:v>6.4785651793519694E-5</c:v>
                </c:pt>
                <c:pt idx="4">
                  <c:v>-2.1434820647800445E-6</c:v>
                </c:pt>
                <c:pt idx="5">
                  <c:v>-1.7843394575677973E-4</c:v>
                </c:pt>
                <c:pt idx="6">
                  <c:v>-6.0804899387791045E-6</c:v>
                </c:pt>
                <c:pt idx="7">
                  <c:v>5.4724409448819386E-5</c:v>
                </c:pt>
                <c:pt idx="8">
                  <c:v>2.8744531933511987E-4</c:v>
                </c:pt>
                <c:pt idx="9">
                  <c:v>-2.2261592300967976E-4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F32-4A88-91DE-D48171D2D429}"/>
            </c:ext>
          </c:extLst>
        </c:ser>
        <c:ser>
          <c:idx val="1"/>
          <c:order val="1"/>
          <c:tx>
            <c:v>Conf_T300_Q180_Vf0.125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Low_Bulk!$W$3:$AF$3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Low_Bulk!$W$12:$AF$12</c:f>
              <c:numCache>
                <c:formatCode>General</c:formatCode>
                <c:ptCount val="10"/>
                <c:pt idx="0">
                  <c:v>-3.4825021872266892E-4</c:v>
                </c:pt>
                <c:pt idx="1">
                  <c:v>2.5673665791773031E-4</c:v>
                </c:pt>
                <c:pt idx="2">
                  <c:v>4.2825896762931082E-5</c:v>
                </c:pt>
                <c:pt idx="3">
                  <c:v>9.4006999125131364E-5</c:v>
                </c:pt>
                <c:pt idx="4">
                  <c:v>-3.1058617672684308E-6</c:v>
                </c:pt>
                <c:pt idx="5">
                  <c:v>-1.8027121609796859E-4</c:v>
                </c:pt>
                <c:pt idx="6">
                  <c:v>8.3114610673149653E-7</c:v>
                </c:pt>
                <c:pt idx="7">
                  <c:v>7.0822397200331552E-5</c:v>
                </c:pt>
                <c:pt idx="8">
                  <c:v>2.5629921259843081E-4</c:v>
                </c:pt>
                <c:pt idx="9">
                  <c:v>-1.8989501312336853E-4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4F32-4A88-91DE-D48171D2D429}"/>
            </c:ext>
          </c:extLst>
        </c:ser>
        <c:ser>
          <c:idx val="2"/>
          <c:order val="2"/>
          <c:tx>
            <c:v>Conf_T120_Q900_Vf0.125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Low_Bulk!$W$3:$AF$3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Low_Bulk!$W$13:$AF$13</c:f>
              <c:numCache>
                <c:formatCode>General</c:formatCode>
                <c:ptCount val="10"/>
                <c:pt idx="0">
                  <c:v>-3.4387576552934E-4</c:v>
                </c:pt>
                <c:pt idx="1">
                  <c:v>2.8910761154855857E-4</c:v>
                </c:pt>
                <c:pt idx="2">
                  <c:v>5.682414698165994E-5</c:v>
                </c:pt>
                <c:pt idx="3">
                  <c:v>7.9133858267759274E-5</c:v>
                </c:pt>
                <c:pt idx="4">
                  <c:v>5.2055993000586775E-6</c:v>
                </c:pt>
                <c:pt idx="5">
                  <c:v>-1.8508311461064124E-4</c:v>
                </c:pt>
                <c:pt idx="6">
                  <c:v>-2.1041119860039717E-5</c:v>
                </c:pt>
                <c:pt idx="7">
                  <c:v>5.7261592300959438E-5</c:v>
                </c:pt>
                <c:pt idx="8">
                  <c:v>2.8210848643915945E-4</c:v>
                </c:pt>
                <c:pt idx="9">
                  <c:v>-2.1964129483814133E-4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4F32-4A88-91DE-D48171D2D429}"/>
            </c:ext>
          </c:extLst>
        </c:ser>
        <c:ser>
          <c:idx val="3"/>
          <c:order val="3"/>
          <c:tx>
            <c:v>Conf_T300_Q900_Vf0.125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Low_Bulk!$W$3:$AF$3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Low_Bulk!$W$14:$AF$14</c:f>
              <c:numCache>
                <c:formatCode>General</c:formatCode>
                <c:ptCount val="10"/>
                <c:pt idx="0">
                  <c:v>-3.4125109361328974E-4</c:v>
                </c:pt>
                <c:pt idx="1">
                  <c:v>2.8998250218721135E-4</c:v>
                </c:pt>
                <c:pt idx="2">
                  <c:v>5.5074365704311026E-5</c:v>
                </c:pt>
                <c:pt idx="3">
                  <c:v>7.7384076990410361E-5</c:v>
                </c:pt>
                <c:pt idx="4">
                  <c:v>6.5179352581115624E-6</c:v>
                </c:pt>
                <c:pt idx="5">
                  <c:v>-1.7895888013998856E-4</c:v>
                </c:pt>
                <c:pt idx="6">
                  <c:v>-2.6727909011389425E-5</c:v>
                </c:pt>
                <c:pt idx="7">
                  <c:v>5.9011373578311821E-5</c:v>
                </c:pt>
                <c:pt idx="8">
                  <c:v>2.8254593175851099E-4</c:v>
                </c:pt>
                <c:pt idx="9">
                  <c:v>-2.2357830271218897E-4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F32-4A88-91DE-D48171D2D429}"/>
            </c:ext>
          </c:extLst>
        </c:ser>
        <c:ser>
          <c:idx val="4"/>
          <c:order val="4"/>
          <c:tx>
            <c:v>Conf_T120_Q180_Vf0.625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Low_Bulk!$W$3:$AF$3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Low_Bulk!$W$15:$AF$15</c:f>
              <c:numCache>
                <c:formatCode>General</c:formatCode>
                <c:ptCount val="10"/>
                <c:pt idx="0">
                  <c:v>-2.965441819772199E-4</c:v>
                </c:pt>
                <c:pt idx="1">
                  <c:v>3.4737532808398015E-4</c:v>
                </c:pt>
                <c:pt idx="2">
                  <c:v>-2.4890638670119897E-5</c:v>
                </c:pt>
                <c:pt idx="3">
                  <c:v>1.2209098862648021E-4</c:v>
                </c:pt>
                <c:pt idx="4">
                  <c:v>-1.224409448819198E-4</c:v>
                </c:pt>
                <c:pt idx="5">
                  <c:v>-4.7681539807197144E-6</c:v>
                </c:pt>
                <c:pt idx="6">
                  <c:v>-4.0201224846919854E-5</c:v>
                </c:pt>
                <c:pt idx="7">
                  <c:v>2.1041119859979869E-5</c:v>
                </c:pt>
                <c:pt idx="8">
                  <c:v>1.7808398950128028E-4</c:v>
                </c:pt>
                <c:pt idx="9">
                  <c:v>-1.7974628171482003E-4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4F32-4A88-91DE-D48171D2D429}"/>
            </c:ext>
          </c:extLst>
        </c:ser>
        <c:ser>
          <c:idx val="5"/>
          <c:order val="5"/>
          <c:tx>
            <c:v>Conf_T300_Q180_Vf0.625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Low_Bulk!$W$3:$AF$3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Low_Bulk!$W$16:$AF$16</c:f>
              <c:numCache>
                <c:formatCode>General</c:formatCode>
                <c:ptCount val="10"/>
                <c:pt idx="0">
                  <c:v>-2.8840769903761996E-4</c:v>
                </c:pt>
                <c:pt idx="1">
                  <c:v>3.4501312335957985E-4</c:v>
                </c:pt>
                <c:pt idx="2">
                  <c:v>-3.6876640419920143E-5</c:v>
                </c:pt>
                <c:pt idx="3">
                  <c:v>1.2672790901138015E-4</c:v>
                </c:pt>
                <c:pt idx="4">
                  <c:v>-1.1211723534561985E-4</c:v>
                </c:pt>
                <c:pt idx="5">
                  <c:v>-1.4566929133819941E-5</c:v>
                </c:pt>
                <c:pt idx="6">
                  <c:v>-4.5188101487320109E-5</c:v>
                </c:pt>
                <c:pt idx="7">
                  <c:v>2.8740157480279874E-5</c:v>
                </c:pt>
                <c:pt idx="8">
                  <c:v>1.8272090988627997E-4</c:v>
                </c:pt>
                <c:pt idx="9">
                  <c:v>-1.8604549431321983E-4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4F32-4A88-91DE-D48171D2D429}"/>
            </c:ext>
          </c:extLst>
        </c:ser>
        <c:ser>
          <c:idx val="6"/>
          <c:order val="6"/>
          <c:tx>
            <c:v>Conf_T120_Q900_Vf0.625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Low_Bulk!$W$3:$AF$3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Low_Bulk!$W$17:$AF$17</c:f>
              <c:numCache>
                <c:formatCode>General</c:formatCode>
                <c:ptCount val="10"/>
                <c:pt idx="0">
                  <c:v>-3.6548556430444912E-4</c:v>
                </c:pt>
                <c:pt idx="1">
                  <c:v>3.1605424321955091E-4</c:v>
                </c:pt>
                <c:pt idx="2">
                  <c:v>1.1964129483815061E-4</c:v>
                </c:pt>
                <c:pt idx="3">
                  <c:v>6.7585301837250721E-5</c:v>
                </c:pt>
                <c:pt idx="4">
                  <c:v>6.9335083114650808E-5</c:v>
                </c:pt>
                <c:pt idx="5">
                  <c:v>-2.6093613298334983E-4</c:v>
                </c:pt>
                <c:pt idx="6">
                  <c:v>-4.26509186351497E-5</c:v>
                </c:pt>
                <c:pt idx="7">
                  <c:v>4.1557305336505437E-6</c:v>
                </c:pt>
                <c:pt idx="8">
                  <c:v>3.1911636045495097E-4</c:v>
                </c:pt>
                <c:pt idx="9">
                  <c:v>-2.2681539807524985E-4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4F32-4A88-91DE-D48171D2D429}"/>
            </c:ext>
          </c:extLst>
        </c:ser>
        <c:ser>
          <c:idx val="7"/>
          <c:order val="7"/>
          <c:tx>
            <c:v>Conf_T300_Q900_Vf0.625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Low_Bulk!$W$3:$AF$3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Low_Bulk!$W$18:$AF$18</c:f>
              <c:numCache>
                <c:formatCode>General</c:formatCode>
                <c:ptCount val="10"/>
                <c:pt idx="0">
                  <c:v>-3.6929133858271991E-4</c:v>
                </c:pt>
                <c:pt idx="1">
                  <c:v>3.1399825021868021E-4</c:v>
                </c:pt>
                <c:pt idx="2">
                  <c:v>1.2414698162727979E-4</c:v>
                </c:pt>
                <c:pt idx="3">
                  <c:v>6.8591426071780079E-5</c:v>
                </c:pt>
                <c:pt idx="4">
                  <c:v>6.2467191601079698E-5</c:v>
                </c:pt>
                <c:pt idx="5">
                  <c:v>-2.5511811023621982E-4</c:v>
                </c:pt>
                <c:pt idx="6">
                  <c:v>-4.1644794400720088E-5</c:v>
                </c:pt>
                <c:pt idx="7">
                  <c:v>1.2248468941799748E-6</c:v>
                </c:pt>
                <c:pt idx="8">
                  <c:v>3.1881014873137974E-4</c:v>
                </c:pt>
                <c:pt idx="9">
                  <c:v>-2.2318460192472054E-4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4F32-4A88-91DE-D48171D2D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Exp.</a:t>
                </a:r>
                <a:r>
                  <a:rPr lang="en-GB" b="1" baseline="0"/>
                  <a:t> Number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Residuals [coin/sec]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Residuals vs Average Predicted Response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621202226819231E-2"/>
          <c:y val="0.10740509938397055"/>
          <c:w val="0.88318858478917983"/>
          <c:h val="0.75400161480568406"/>
        </c:manualLayout>
      </c:layout>
      <c:scatterChart>
        <c:scatterStyle val="lineMarker"/>
        <c:varyColors val="0"/>
        <c:ser>
          <c:idx val="0"/>
          <c:order val="0"/>
          <c:tx>
            <c:v>Rep1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7.8752843394575799E-3</c:v>
                </c:pt>
                <c:pt idx="1">
                  <c:v>7.6785214348206688E-3</c:v>
                </c:pt>
                <c:pt idx="2">
                  <c:v>8.2633858267716406E-3</c:v>
                </c:pt>
                <c:pt idx="3">
                  <c:v>8.268635170603689E-3</c:v>
                </c:pt>
                <c:pt idx="4">
                  <c:v>2.6491251093613199E-3</c:v>
                </c:pt>
                <c:pt idx="5">
                  <c:v>2.63748906386702E-3</c:v>
                </c:pt>
                <c:pt idx="6">
                  <c:v>5.4276027996500494E-3</c:v>
                </c:pt>
                <c:pt idx="7">
                  <c:v>5.4283464566929202E-3</c:v>
                </c:pt>
              </c:numCache>
            </c:numRef>
          </c:xVal>
          <c:yVal>
            <c:numRef>
              <c:f>Low_Bulk!$W$11:$W$18</c:f>
              <c:numCache>
                <c:formatCode>General</c:formatCode>
                <c:ptCount val="8"/>
                <c:pt idx="0">
                  <c:v>-3.2585301837268019E-4</c:v>
                </c:pt>
                <c:pt idx="1">
                  <c:v>-3.4825021872266892E-4</c:v>
                </c:pt>
                <c:pt idx="2">
                  <c:v>-3.4387576552934E-4</c:v>
                </c:pt>
                <c:pt idx="3">
                  <c:v>-3.4125109361328974E-4</c:v>
                </c:pt>
                <c:pt idx="4">
                  <c:v>-2.965441819772199E-4</c:v>
                </c:pt>
                <c:pt idx="5">
                  <c:v>-2.8840769903761996E-4</c:v>
                </c:pt>
                <c:pt idx="6">
                  <c:v>-3.6548556430444912E-4</c:v>
                </c:pt>
                <c:pt idx="7">
                  <c:v>-3.6929133858271991E-4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0-4816-9B7C-A3E4000BD6B5}"/>
            </c:ext>
          </c:extLst>
        </c:ser>
        <c:ser>
          <c:idx val="1"/>
          <c:order val="1"/>
          <c:tx>
            <c:v>Rep2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7.8752843394575799E-3</c:v>
                </c:pt>
                <c:pt idx="1">
                  <c:v>7.6785214348206688E-3</c:v>
                </c:pt>
                <c:pt idx="2">
                  <c:v>8.2633858267716406E-3</c:v>
                </c:pt>
                <c:pt idx="3">
                  <c:v>8.268635170603689E-3</c:v>
                </c:pt>
                <c:pt idx="4">
                  <c:v>2.6491251093613199E-3</c:v>
                </c:pt>
                <c:pt idx="5">
                  <c:v>2.63748906386702E-3</c:v>
                </c:pt>
                <c:pt idx="6">
                  <c:v>5.4276027996500494E-3</c:v>
                </c:pt>
                <c:pt idx="7">
                  <c:v>5.4283464566929202E-3</c:v>
                </c:pt>
              </c:numCache>
            </c:numRef>
          </c:xVal>
          <c:yVal>
            <c:numRef>
              <c:f>Low_Bulk!$X$11:$X$18</c:f>
              <c:numCache>
                <c:formatCode>General</c:formatCode>
                <c:ptCount val="8"/>
                <c:pt idx="0">
                  <c:v>2.7257217847772089E-4</c:v>
                </c:pt>
                <c:pt idx="1">
                  <c:v>2.5673665791773031E-4</c:v>
                </c:pt>
                <c:pt idx="2">
                  <c:v>2.8910761154855857E-4</c:v>
                </c:pt>
                <c:pt idx="3">
                  <c:v>2.8998250218721135E-4</c:v>
                </c:pt>
                <c:pt idx="4">
                  <c:v>3.4737532808398015E-4</c:v>
                </c:pt>
                <c:pt idx="5">
                  <c:v>3.4501312335957985E-4</c:v>
                </c:pt>
                <c:pt idx="6">
                  <c:v>3.1605424321955091E-4</c:v>
                </c:pt>
                <c:pt idx="7">
                  <c:v>3.1399825021868021E-4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D0-4816-9B7C-A3E4000BD6B5}"/>
            </c:ext>
          </c:extLst>
        </c:ser>
        <c:ser>
          <c:idx val="2"/>
          <c:order val="2"/>
          <c:tx>
            <c:v>Rep3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7.8752843394575799E-3</c:v>
                </c:pt>
                <c:pt idx="1">
                  <c:v>7.6785214348206688E-3</c:v>
                </c:pt>
                <c:pt idx="2">
                  <c:v>8.2633858267716406E-3</c:v>
                </c:pt>
                <c:pt idx="3">
                  <c:v>8.268635170603689E-3</c:v>
                </c:pt>
                <c:pt idx="4">
                  <c:v>2.6491251093613199E-3</c:v>
                </c:pt>
                <c:pt idx="5">
                  <c:v>2.63748906386702E-3</c:v>
                </c:pt>
                <c:pt idx="6">
                  <c:v>5.4276027996500494E-3</c:v>
                </c:pt>
                <c:pt idx="7">
                  <c:v>5.4283464566929202E-3</c:v>
                </c:pt>
              </c:numCache>
            </c:numRef>
          </c:xVal>
          <c:yVal>
            <c:numRef>
              <c:f>Low_Bulk!$Y$11:$Y$18</c:f>
              <c:numCache>
                <c:formatCode>General</c:formatCode>
                <c:ptCount val="8"/>
                <c:pt idx="0">
                  <c:v>5.5599300087520731E-5</c:v>
                </c:pt>
                <c:pt idx="1">
                  <c:v>4.2825896762931082E-5</c:v>
                </c:pt>
                <c:pt idx="2">
                  <c:v>5.682414698165994E-5</c:v>
                </c:pt>
                <c:pt idx="3">
                  <c:v>5.5074365704311026E-5</c:v>
                </c:pt>
                <c:pt idx="4">
                  <c:v>-2.4890638670119897E-5</c:v>
                </c:pt>
                <c:pt idx="5">
                  <c:v>-3.6876640419920143E-5</c:v>
                </c:pt>
                <c:pt idx="6">
                  <c:v>1.1964129483815061E-4</c:v>
                </c:pt>
                <c:pt idx="7">
                  <c:v>1.2414698162727979E-4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D0-4816-9B7C-A3E4000BD6B5}"/>
            </c:ext>
          </c:extLst>
        </c:ser>
        <c:ser>
          <c:idx val="3"/>
          <c:order val="3"/>
          <c:tx>
            <c:v>Rep4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7.8752843394575799E-3</c:v>
                </c:pt>
                <c:pt idx="1">
                  <c:v>7.6785214348206688E-3</c:v>
                </c:pt>
                <c:pt idx="2">
                  <c:v>8.2633858267716406E-3</c:v>
                </c:pt>
                <c:pt idx="3">
                  <c:v>8.268635170603689E-3</c:v>
                </c:pt>
                <c:pt idx="4">
                  <c:v>2.6491251093613199E-3</c:v>
                </c:pt>
                <c:pt idx="5">
                  <c:v>2.63748906386702E-3</c:v>
                </c:pt>
                <c:pt idx="6">
                  <c:v>5.4276027996500494E-3</c:v>
                </c:pt>
                <c:pt idx="7">
                  <c:v>5.4283464566929202E-3</c:v>
                </c:pt>
              </c:numCache>
            </c:numRef>
          </c:xVal>
          <c:yVal>
            <c:numRef>
              <c:f>Low_Bulk!$Z$11:$Z$18</c:f>
              <c:numCache>
                <c:formatCode>General</c:formatCode>
                <c:ptCount val="8"/>
                <c:pt idx="0">
                  <c:v>6.4785651793519694E-5</c:v>
                </c:pt>
                <c:pt idx="1">
                  <c:v>9.4006999125131364E-5</c:v>
                </c:pt>
                <c:pt idx="2">
                  <c:v>7.9133858267759274E-5</c:v>
                </c:pt>
                <c:pt idx="3">
                  <c:v>7.7384076990410361E-5</c:v>
                </c:pt>
                <c:pt idx="4">
                  <c:v>1.2209098862648021E-4</c:v>
                </c:pt>
                <c:pt idx="5">
                  <c:v>1.2672790901138015E-4</c:v>
                </c:pt>
                <c:pt idx="6">
                  <c:v>6.7585301837250721E-5</c:v>
                </c:pt>
                <c:pt idx="7">
                  <c:v>6.8591426071780079E-5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D0-4816-9B7C-A3E4000BD6B5}"/>
            </c:ext>
          </c:extLst>
        </c:ser>
        <c:ser>
          <c:idx val="4"/>
          <c:order val="4"/>
          <c:tx>
            <c:v>Rep5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7.8752843394575799E-3</c:v>
                </c:pt>
                <c:pt idx="1">
                  <c:v>7.6785214348206688E-3</c:v>
                </c:pt>
                <c:pt idx="2">
                  <c:v>8.2633858267716406E-3</c:v>
                </c:pt>
                <c:pt idx="3">
                  <c:v>8.268635170603689E-3</c:v>
                </c:pt>
                <c:pt idx="4">
                  <c:v>2.6491251093613199E-3</c:v>
                </c:pt>
                <c:pt idx="5">
                  <c:v>2.63748906386702E-3</c:v>
                </c:pt>
                <c:pt idx="6">
                  <c:v>5.4276027996500494E-3</c:v>
                </c:pt>
                <c:pt idx="7">
                  <c:v>5.4283464566929202E-3</c:v>
                </c:pt>
              </c:numCache>
            </c:numRef>
          </c:xVal>
          <c:yVal>
            <c:numRef>
              <c:f>Low_Bulk!$AA$11:$AA$18</c:f>
              <c:numCache>
                <c:formatCode>General</c:formatCode>
                <c:ptCount val="8"/>
                <c:pt idx="0">
                  <c:v>-2.1434820647800445E-6</c:v>
                </c:pt>
                <c:pt idx="1">
                  <c:v>-3.1058617672684308E-6</c:v>
                </c:pt>
                <c:pt idx="2">
                  <c:v>5.2055993000586775E-6</c:v>
                </c:pt>
                <c:pt idx="3">
                  <c:v>6.5179352581115624E-6</c:v>
                </c:pt>
                <c:pt idx="4">
                  <c:v>-1.224409448819198E-4</c:v>
                </c:pt>
                <c:pt idx="5">
                  <c:v>-1.1211723534561985E-4</c:v>
                </c:pt>
                <c:pt idx="6">
                  <c:v>6.9335083114650808E-5</c:v>
                </c:pt>
                <c:pt idx="7">
                  <c:v>6.2467191601079698E-5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CD0-4816-9B7C-A3E4000BD6B5}"/>
            </c:ext>
          </c:extLst>
        </c:ser>
        <c:ser>
          <c:idx val="5"/>
          <c:order val="5"/>
          <c:tx>
            <c:v>Rep6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7.8752843394575799E-3</c:v>
                </c:pt>
                <c:pt idx="1">
                  <c:v>7.6785214348206688E-3</c:v>
                </c:pt>
                <c:pt idx="2">
                  <c:v>8.2633858267716406E-3</c:v>
                </c:pt>
                <c:pt idx="3">
                  <c:v>8.268635170603689E-3</c:v>
                </c:pt>
                <c:pt idx="4">
                  <c:v>2.6491251093613199E-3</c:v>
                </c:pt>
                <c:pt idx="5">
                  <c:v>2.63748906386702E-3</c:v>
                </c:pt>
                <c:pt idx="6">
                  <c:v>5.4276027996500494E-3</c:v>
                </c:pt>
                <c:pt idx="7">
                  <c:v>5.4283464566929202E-3</c:v>
                </c:pt>
              </c:numCache>
            </c:numRef>
          </c:xVal>
          <c:yVal>
            <c:numRef>
              <c:f>Low_Bulk!$AB$11:$AB$18</c:f>
              <c:numCache>
                <c:formatCode>General</c:formatCode>
                <c:ptCount val="8"/>
                <c:pt idx="0">
                  <c:v>-1.7843394575677973E-4</c:v>
                </c:pt>
                <c:pt idx="1">
                  <c:v>-1.8027121609796859E-4</c:v>
                </c:pt>
                <c:pt idx="2">
                  <c:v>-1.8508311461064124E-4</c:v>
                </c:pt>
                <c:pt idx="3">
                  <c:v>-1.7895888013998856E-4</c:v>
                </c:pt>
                <c:pt idx="4">
                  <c:v>-4.7681539807197144E-6</c:v>
                </c:pt>
                <c:pt idx="5">
                  <c:v>-1.4566929133819941E-5</c:v>
                </c:pt>
                <c:pt idx="6">
                  <c:v>-2.6093613298334983E-4</c:v>
                </c:pt>
                <c:pt idx="7">
                  <c:v>-2.5511811023621982E-4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CD0-4816-9B7C-A3E4000BD6B5}"/>
            </c:ext>
          </c:extLst>
        </c:ser>
        <c:ser>
          <c:idx val="6"/>
          <c:order val="6"/>
          <c:tx>
            <c:v>Rep7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7.8752843394575799E-3</c:v>
                </c:pt>
                <c:pt idx="1">
                  <c:v>7.6785214348206688E-3</c:v>
                </c:pt>
                <c:pt idx="2">
                  <c:v>8.2633858267716406E-3</c:v>
                </c:pt>
                <c:pt idx="3">
                  <c:v>8.268635170603689E-3</c:v>
                </c:pt>
                <c:pt idx="4">
                  <c:v>2.6491251093613199E-3</c:v>
                </c:pt>
                <c:pt idx="5">
                  <c:v>2.63748906386702E-3</c:v>
                </c:pt>
                <c:pt idx="6">
                  <c:v>5.4276027996500494E-3</c:v>
                </c:pt>
                <c:pt idx="7">
                  <c:v>5.4283464566929202E-3</c:v>
                </c:pt>
              </c:numCache>
            </c:numRef>
          </c:xVal>
          <c:yVal>
            <c:numRef>
              <c:f>Low_Bulk!$AC$11:$AC$18</c:f>
              <c:numCache>
                <c:formatCode>General</c:formatCode>
                <c:ptCount val="8"/>
                <c:pt idx="0">
                  <c:v>-6.0804899387791045E-6</c:v>
                </c:pt>
                <c:pt idx="1">
                  <c:v>8.3114610673149653E-7</c:v>
                </c:pt>
                <c:pt idx="2">
                  <c:v>-2.1041119860039717E-5</c:v>
                </c:pt>
                <c:pt idx="3">
                  <c:v>-2.6727909011389425E-5</c:v>
                </c:pt>
                <c:pt idx="4">
                  <c:v>-4.0201224846919854E-5</c:v>
                </c:pt>
                <c:pt idx="5">
                  <c:v>-4.5188101487320109E-5</c:v>
                </c:pt>
                <c:pt idx="6">
                  <c:v>-4.26509186351497E-5</c:v>
                </c:pt>
                <c:pt idx="7">
                  <c:v>-4.1644794400720088E-5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CD0-4816-9B7C-A3E4000BD6B5}"/>
            </c:ext>
          </c:extLst>
        </c:ser>
        <c:ser>
          <c:idx val="7"/>
          <c:order val="7"/>
          <c:tx>
            <c:v>Rep8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7.8752843394575799E-3</c:v>
                </c:pt>
                <c:pt idx="1">
                  <c:v>7.6785214348206688E-3</c:v>
                </c:pt>
                <c:pt idx="2">
                  <c:v>8.2633858267716406E-3</c:v>
                </c:pt>
                <c:pt idx="3">
                  <c:v>8.268635170603689E-3</c:v>
                </c:pt>
                <c:pt idx="4">
                  <c:v>2.6491251093613199E-3</c:v>
                </c:pt>
                <c:pt idx="5">
                  <c:v>2.63748906386702E-3</c:v>
                </c:pt>
                <c:pt idx="6">
                  <c:v>5.4276027996500494E-3</c:v>
                </c:pt>
                <c:pt idx="7">
                  <c:v>5.4283464566929202E-3</c:v>
                </c:pt>
              </c:numCache>
            </c:numRef>
          </c:xVal>
          <c:yVal>
            <c:numRef>
              <c:f>Low_Bulk!$AD$11:$AD$18</c:f>
              <c:numCache>
                <c:formatCode>General</c:formatCode>
                <c:ptCount val="8"/>
                <c:pt idx="0">
                  <c:v>5.4724409448819386E-5</c:v>
                </c:pt>
                <c:pt idx="1">
                  <c:v>7.0822397200331552E-5</c:v>
                </c:pt>
                <c:pt idx="2">
                  <c:v>5.7261592300959438E-5</c:v>
                </c:pt>
                <c:pt idx="3">
                  <c:v>5.9011373578311821E-5</c:v>
                </c:pt>
                <c:pt idx="4">
                  <c:v>2.1041119859979869E-5</c:v>
                </c:pt>
                <c:pt idx="5">
                  <c:v>2.8740157480279874E-5</c:v>
                </c:pt>
                <c:pt idx="6">
                  <c:v>4.1557305336505437E-6</c:v>
                </c:pt>
                <c:pt idx="7">
                  <c:v>1.2248468941799748E-6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CD0-4816-9B7C-A3E4000BD6B5}"/>
            </c:ext>
          </c:extLst>
        </c:ser>
        <c:ser>
          <c:idx val="8"/>
          <c:order val="8"/>
          <c:tx>
            <c:v>Rep9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7.8752843394575799E-3</c:v>
                </c:pt>
                <c:pt idx="1">
                  <c:v>7.6785214348206688E-3</c:v>
                </c:pt>
                <c:pt idx="2">
                  <c:v>8.2633858267716406E-3</c:v>
                </c:pt>
                <c:pt idx="3">
                  <c:v>8.268635170603689E-3</c:v>
                </c:pt>
                <c:pt idx="4">
                  <c:v>2.6491251093613199E-3</c:v>
                </c:pt>
                <c:pt idx="5">
                  <c:v>2.63748906386702E-3</c:v>
                </c:pt>
                <c:pt idx="6">
                  <c:v>5.4276027996500494E-3</c:v>
                </c:pt>
                <c:pt idx="7">
                  <c:v>5.4283464566929202E-3</c:v>
                </c:pt>
              </c:numCache>
            </c:numRef>
          </c:xVal>
          <c:yVal>
            <c:numRef>
              <c:f>Low_Bulk!$AE$11:$AE$18</c:f>
              <c:numCache>
                <c:formatCode>General</c:formatCode>
                <c:ptCount val="8"/>
                <c:pt idx="0">
                  <c:v>2.8744531933511987E-4</c:v>
                </c:pt>
                <c:pt idx="1">
                  <c:v>2.5629921259843081E-4</c:v>
                </c:pt>
                <c:pt idx="2">
                  <c:v>2.8210848643915945E-4</c:v>
                </c:pt>
                <c:pt idx="3">
                  <c:v>2.8254593175851099E-4</c:v>
                </c:pt>
                <c:pt idx="4">
                  <c:v>1.7808398950128028E-4</c:v>
                </c:pt>
                <c:pt idx="5">
                  <c:v>1.8272090988627997E-4</c:v>
                </c:pt>
                <c:pt idx="6">
                  <c:v>3.1911636045495097E-4</c:v>
                </c:pt>
                <c:pt idx="7">
                  <c:v>3.1881014873137974E-4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CD0-4816-9B7C-A3E4000BD6B5}"/>
            </c:ext>
          </c:extLst>
        </c:ser>
        <c:ser>
          <c:idx val="9"/>
          <c:order val="9"/>
          <c:tx>
            <c:v>Rep10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7.8752843394575799E-3</c:v>
                </c:pt>
                <c:pt idx="1">
                  <c:v>7.6785214348206688E-3</c:v>
                </c:pt>
                <c:pt idx="2">
                  <c:v>8.2633858267716406E-3</c:v>
                </c:pt>
                <c:pt idx="3">
                  <c:v>8.268635170603689E-3</c:v>
                </c:pt>
                <c:pt idx="4">
                  <c:v>2.6491251093613199E-3</c:v>
                </c:pt>
                <c:pt idx="5">
                  <c:v>2.63748906386702E-3</c:v>
                </c:pt>
                <c:pt idx="6">
                  <c:v>5.4276027996500494E-3</c:v>
                </c:pt>
                <c:pt idx="7">
                  <c:v>5.4283464566929202E-3</c:v>
                </c:pt>
              </c:numCache>
            </c:numRef>
          </c:xVal>
          <c:yVal>
            <c:numRef>
              <c:f>Low_Bulk!$AF$11:$AF$18</c:f>
              <c:numCache>
                <c:formatCode>General</c:formatCode>
                <c:ptCount val="8"/>
                <c:pt idx="0">
                  <c:v>-2.2261592300967976E-4</c:v>
                </c:pt>
                <c:pt idx="1">
                  <c:v>-1.8989501312336853E-4</c:v>
                </c:pt>
                <c:pt idx="2">
                  <c:v>-2.1964129483814133E-4</c:v>
                </c:pt>
                <c:pt idx="3">
                  <c:v>-2.2357830271218897E-4</c:v>
                </c:pt>
                <c:pt idx="4">
                  <c:v>-1.7974628171482003E-4</c:v>
                </c:pt>
                <c:pt idx="5">
                  <c:v>-1.8604549431321983E-4</c:v>
                </c:pt>
                <c:pt idx="6">
                  <c:v>-2.2681539807524985E-4</c:v>
                </c:pt>
                <c:pt idx="7">
                  <c:v>-2.2318460192472054E-4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CD0-4816-9B7C-A3E4000BD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Predicted Response [</a:t>
                </a:r>
                <a:r>
                  <a:rPr lang="en-GB" sz="900" b="1" i="0" u="none" strike="noStrike" baseline="0">
                    <a:effectLst/>
                  </a:rPr>
                  <a:t>coin/sec</a:t>
                </a:r>
                <a:r>
                  <a:rPr lang="en-GB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 [</a:t>
                </a:r>
                <a:r>
                  <a:rPr lang="en-GB" sz="900" b="1" i="0" u="none" strike="noStrike" baseline="0">
                    <a:effectLst/>
                  </a:rPr>
                  <a:t>coin/</a:t>
                </a:r>
                <a:r>
                  <a:rPr lang="en-GB"/>
                  <a:t>sec]</a:t>
                </a:r>
              </a:p>
            </c:rich>
          </c:tx>
          <c:layout>
            <c:manualLayout>
              <c:xMode val="edge"/>
              <c:yMode val="edge"/>
              <c:x val="1.1890879180709062E-2"/>
              <c:y val="0.366245701487691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628546202183392E-2"/>
                  <c:y val="-0.12445442842562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Medium_Single!$AN$5:$AN$84</c:f>
              <c:numCache>
                <c:formatCode>General</c:formatCode>
                <c:ptCount val="80"/>
                <c:pt idx="0">
                  <c:v>-2.4929845460225399</c:v>
                </c:pt>
                <c:pt idx="1">
                  <c:v>-2.0831513947736373</c:v>
                </c:pt>
                <c:pt idx="2">
                  <c:v>-1.8657648402099227</c:v>
                </c:pt>
                <c:pt idx="3">
                  <c:v>-1.7111021101884196</c:v>
                </c:pt>
                <c:pt idx="4">
                  <c:v>-1.5886662689871429</c:v>
                </c:pt>
                <c:pt idx="5">
                  <c:v>-1.486080291836344</c:v>
                </c:pt>
                <c:pt idx="6">
                  <c:v>-1.3970237464251414</c:v>
                </c:pt>
                <c:pt idx="7">
                  <c:v>-1.3178098407415364</c:v>
                </c:pt>
                <c:pt idx="8">
                  <c:v>-1.2460901654695893</c:v>
                </c:pt>
                <c:pt idx="9">
                  <c:v>-1.1802716510750031</c:v>
                </c:pt>
                <c:pt idx="10">
                  <c:v>-1.119221134199847</c:v>
                </c:pt>
                <c:pt idx="11">
                  <c:v>-1.0621021066490544</c:v>
                </c:pt>
                <c:pt idx="12">
                  <c:v>-1.0082783038771823</c:v>
                </c:pt>
                <c:pt idx="13">
                  <c:v>-0.95725368129332633</c:v>
                </c:pt>
                <c:pt idx="14">
                  <c:v>-0.90863340333185738</c:v>
                </c:pt>
                <c:pt idx="15">
                  <c:v>-0.86209756667827031</c:v>
                </c:pt>
                <c:pt idx="16">
                  <c:v>-0.81738295788941406</c:v>
                </c:pt>
                <c:pt idx="17">
                  <c:v>-0.77427005635431245</c:v>
                </c:pt>
                <c:pt idx="18">
                  <c:v>-0.7325735637421168</c:v>
                </c:pt>
                <c:pt idx="19">
                  <c:v>-0.69213536556228017</c:v>
                </c:pt>
                <c:pt idx="20">
                  <c:v>-0.6528192079877555</c:v>
                </c:pt>
                <c:pt idx="21">
                  <c:v>-0.61450660849518524</c:v>
                </c:pt>
                <c:pt idx="22">
                  <c:v>-0.57709366971925891</c:v>
                </c:pt>
                <c:pt idx="23">
                  <c:v>-0.54048856494806119</c:v>
                </c:pt>
                <c:pt idx="24">
                  <c:v>-0.50460953012473142</c:v>
                </c:pt>
                <c:pt idx="25">
                  <c:v>-0.4693832426714365</c:v>
                </c:pt>
                <c:pt idx="26">
                  <c:v>-0.43474349909707011</c:v>
                </c:pt>
                <c:pt idx="27">
                  <c:v>-0.4006301257381869</c:v>
                </c:pt>
                <c:pt idx="28">
                  <c:v>-0.36698807305277065</c:v>
                </c:pt>
                <c:pt idx="29">
                  <c:v>-0.33376665557466606</c:v>
                </c:pt>
                <c:pt idx="30">
                  <c:v>-0.30091890823963879</c:v>
                </c:pt>
                <c:pt idx="31">
                  <c:v>-0.26840103619470485</c:v>
                </c:pt>
                <c:pt idx="32">
                  <c:v>-0.23617194000999964</c:v>
                </c:pt>
                <c:pt idx="33">
                  <c:v>-0.20419280185299005</c:v>
                </c:pt>
                <c:pt idx="34">
                  <c:v>-0.17242672096007022</c:v>
                </c:pt>
                <c:pt idx="35">
                  <c:v>-0.1408383888659345</c:v>
                </c:pt>
                <c:pt idx="36">
                  <c:v>-0.10939379648226645</c:v>
                </c:pt>
                <c:pt idx="37">
                  <c:v>-7.8059966366998385E-2</c:v>
                </c:pt>
                <c:pt idx="38">
                  <c:v>-4.6804704475896027E-2</c:v>
                </c:pt>
                <c:pt idx="39">
                  <c:v>-1.5596366399235411E-2</c:v>
                </c:pt>
                <c:pt idx="40">
                  <c:v>1.5596366399235411E-2</c:v>
                </c:pt>
                <c:pt idx="41">
                  <c:v>4.6804704475896027E-2</c:v>
                </c:pt>
                <c:pt idx="42">
                  <c:v>7.8059966366998385E-2</c:v>
                </c:pt>
                <c:pt idx="43">
                  <c:v>0.10939379648226645</c:v>
                </c:pt>
                <c:pt idx="44">
                  <c:v>0.1408383888659345</c:v>
                </c:pt>
                <c:pt idx="45">
                  <c:v>0.17242672096007022</c:v>
                </c:pt>
                <c:pt idx="46">
                  <c:v>0.20419280185299005</c:v>
                </c:pt>
                <c:pt idx="47">
                  <c:v>0.23617194000999964</c:v>
                </c:pt>
                <c:pt idx="48">
                  <c:v>0.26840103619470485</c:v>
                </c:pt>
                <c:pt idx="49">
                  <c:v>0.30091890823963879</c:v>
                </c:pt>
                <c:pt idx="50">
                  <c:v>0.33376665557466606</c:v>
                </c:pt>
                <c:pt idx="51">
                  <c:v>0.36698807305277065</c:v>
                </c:pt>
                <c:pt idx="52">
                  <c:v>0.4006301257381869</c:v>
                </c:pt>
                <c:pt idx="53">
                  <c:v>0.43474349909706955</c:v>
                </c:pt>
                <c:pt idx="54">
                  <c:v>0.4693832426714365</c:v>
                </c:pt>
                <c:pt idx="55">
                  <c:v>0.50460953012473142</c:v>
                </c:pt>
                <c:pt idx="56">
                  <c:v>0.54048856494806119</c:v>
                </c:pt>
                <c:pt idx="57">
                  <c:v>0.57709366971925891</c:v>
                </c:pt>
                <c:pt idx="58">
                  <c:v>0.61450660849518524</c:v>
                </c:pt>
                <c:pt idx="59">
                  <c:v>0.6528192079877555</c:v>
                </c:pt>
                <c:pt idx="60">
                  <c:v>0.69213536556227961</c:v>
                </c:pt>
                <c:pt idx="61">
                  <c:v>0.7325735637421168</c:v>
                </c:pt>
                <c:pt idx="62">
                  <c:v>0.77427005635431245</c:v>
                </c:pt>
                <c:pt idx="63">
                  <c:v>0.81738295788941406</c:v>
                </c:pt>
                <c:pt idx="64">
                  <c:v>0.86209756667827087</c:v>
                </c:pt>
                <c:pt idx="65">
                  <c:v>0.90863340333185738</c:v>
                </c:pt>
                <c:pt idx="66">
                  <c:v>0.95725368129332689</c:v>
                </c:pt>
                <c:pt idx="67">
                  <c:v>1.0082783038771823</c:v>
                </c:pt>
                <c:pt idx="68">
                  <c:v>1.0621021066490544</c:v>
                </c:pt>
                <c:pt idx="69">
                  <c:v>1.119221134199847</c:v>
                </c:pt>
                <c:pt idx="70">
                  <c:v>1.1802716510750031</c:v>
                </c:pt>
                <c:pt idx="71">
                  <c:v>1.2460901654695893</c:v>
                </c:pt>
                <c:pt idx="72">
                  <c:v>1.3178098407415364</c:v>
                </c:pt>
                <c:pt idx="73">
                  <c:v>1.3970237464251407</c:v>
                </c:pt>
                <c:pt idx="74">
                  <c:v>1.4860802918363445</c:v>
                </c:pt>
                <c:pt idx="75">
                  <c:v>1.5886662689871429</c:v>
                </c:pt>
                <c:pt idx="76">
                  <c:v>1.7111021101884201</c:v>
                </c:pt>
                <c:pt idx="77">
                  <c:v>1.8657648402099227</c:v>
                </c:pt>
                <c:pt idx="78">
                  <c:v>2.0831513947736369</c:v>
                </c:pt>
                <c:pt idx="79">
                  <c:v>2.4929845460225413</c:v>
                </c:pt>
              </c:numCache>
            </c:numRef>
          </c:xVal>
          <c:yVal>
            <c:numRef>
              <c:f>Medium_Single!$AO$5:$AO$84</c:f>
              <c:numCache>
                <c:formatCode>General</c:formatCode>
                <c:ptCount val="80"/>
                <c:pt idx="0">
                  <c:v>-3.3910761154830148E-4</c:v>
                </c:pt>
                <c:pt idx="1">
                  <c:v>-3.3805774278189952E-4</c:v>
                </c:pt>
                <c:pt idx="2">
                  <c:v>-2.5406824146989929E-4</c:v>
                </c:pt>
                <c:pt idx="3">
                  <c:v>-2.4461942257230149E-4</c:v>
                </c:pt>
                <c:pt idx="4">
                  <c:v>-2.3412073490830171E-4</c:v>
                </c:pt>
                <c:pt idx="5">
                  <c:v>-2.330708661418997E-4</c:v>
                </c:pt>
                <c:pt idx="6">
                  <c:v>-1.8202099737560029E-4</c:v>
                </c:pt>
                <c:pt idx="7">
                  <c:v>-1.6062992126030141E-4</c:v>
                </c:pt>
                <c:pt idx="8">
                  <c:v>-1.595800524938993E-4</c:v>
                </c:pt>
                <c:pt idx="9">
                  <c:v>-1.4965004374459939E-4</c:v>
                </c:pt>
                <c:pt idx="10">
                  <c:v>-1.4855643044640009E-4</c:v>
                </c:pt>
                <c:pt idx="11">
                  <c:v>-1.4505686789140039E-4</c:v>
                </c:pt>
                <c:pt idx="12">
                  <c:v>-1.4330708661440021E-4</c:v>
                </c:pt>
                <c:pt idx="13">
                  <c:v>-1.3915135608059961E-4</c:v>
                </c:pt>
                <c:pt idx="14">
                  <c:v>-1.3849518810140141E-4</c:v>
                </c:pt>
                <c:pt idx="15">
                  <c:v>-1.2545931758560161E-4</c:v>
                </c:pt>
                <c:pt idx="16">
                  <c:v>-1.2471566054280189E-4</c:v>
                </c:pt>
                <c:pt idx="17">
                  <c:v>-1.219597550306019E-4</c:v>
                </c:pt>
                <c:pt idx="18">
                  <c:v>-1.2121609798780231E-4</c:v>
                </c:pt>
                <c:pt idx="19">
                  <c:v>-9.4400699912601527E-5</c:v>
                </c:pt>
                <c:pt idx="20">
                  <c:v>-9.0157480314802252E-5</c:v>
                </c:pt>
                <c:pt idx="21">
                  <c:v>-7.0472440944598785E-5</c:v>
                </c:pt>
                <c:pt idx="22">
                  <c:v>-6.522309711280011E-5</c:v>
                </c:pt>
                <c:pt idx="23">
                  <c:v>-6.2029746281604126E-5</c:v>
                </c:pt>
                <c:pt idx="24">
                  <c:v>-3.132108486440105E-5</c:v>
                </c:pt>
                <c:pt idx="25">
                  <c:v>-2.4146981627301209E-5</c:v>
                </c:pt>
                <c:pt idx="26">
                  <c:v>-2.309711286089915E-5</c:v>
                </c:pt>
                <c:pt idx="27">
                  <c:v>-1.5223097112604391E-5</c:v>
                </c:pt>
                <c:pt idx="28">
                  <c:v>-1.447944006980131E-5</c:v>
                </c:pt>
                <c:pt idx="29">
                  <c:v>-3.1496062992000001E-6</c:v>
                </c:pt>
                <c:pt idx="30">
                  <c:v>-3.1496062992000001E-6</c:v>
                </c:pt>
                <c:pt idx="31">
                  <c:v>-3.1496062992000001E-6</c:v>
                </c:pt>
                <c:pt idx="32">
                  <c:v>-3.1496062992000001E-6</c:v>
                </c:pt>
                <c:pt idx="33">
                  <c:v>-3.1496062992000001E-6</c:v>
                </c:pt>
                <c:pt idx="34">
                  <c:v>-3.1496062992000001E-6</c:v>
                </c:pt>
                <c:pt idx="35">
                  <c:v>-3.1496062992000001E-6</c:v>
                </c:pt>
                <c:pt idx="36">
                  <c:v>-3.1496062992000001E-6</c:v>
                </c:pt>
                <c:pt idx="37">
                  <c:v>-3.1496062992000001E-6</c:v>
                </c:pt>
                <c:pt idx="38">
                  <c:v>-3.1496062992000001E-6</c:v>
                </c:pt>
                <c:pt idx="39">
                  <c:v>-3.1496062992000001E-6</c:v>
                </c:pt>
                <c:pt idx="40">
                  <c:v>-3.1496062992000001E-6</c:v>
                </c:pt>
                <c:pt idx="41">
                  <c:v>-3.1496062992000001E-6</c:v>
                </c:pt>
                <c:pt idx="42">
                  <c:v>-3.1496062992000001E-6</c:v>
                </c:pt>
                <c:pt idx="43">
                  <c:v>-3.1496062992000001E-6</c:v>
                </c:pt>
                <c:pt idx="44">
                  <c:v>-3.1496062992000001E-6</c:v>
                </c:pt>
                <c:pt idx="45">
                  <c:v>-3.1496062992000001E-6</c:v>
                </c:pt>
                <c:pt idx="46">
                  <c:v>-3.1496062992000001E-6</c:v>
                </c:pt>
                <c:pt idx="47">
                  <c:v>2.0953630796400131E-5</c:v>
                </c:pt>
                <c:pt idx="48">
                  <c:v>2.5765529308399701E-5</c:v>
                </c:pt>
                <c:pt idx="49">
                  <c:v>2.8346456692800001E-5</c:v>
                </c:pt>
                <c:pt idx="50">
                  <c:v>2.8346456692800001E-5</c:v>
                </c:pt>
                <c:pt idx="51">
                  <c:v>3.8451443569400071E-5</c:v>
                </c:pt>
                <c:pt idx="52">
                  <c:v>4.698162729659984E-5</c:v>
                </c:pt>
                <c:pt idx="53">
                  <c:v>5.7699037620199962E-5</c:v>
                </c:pt>
                <c:pt idx="54">
                  <c:v>5.8267716535397723E-5</c:v>
                </c:pt>
                <c:pt idx="55">
                  <c:v>5.8267716535397723E-5</c:v>
                </c:pt>
                <c:pt idx="56">
                  <c:v>5.8355205599599357E-5</c:v>
                </c:pt>
                <c:pt idx="57">
                  <c:v>5.9011373578197329E-5</c:v>
                </c:pt>
                <c:pt idx="58">
                  <c:v>6.8635170603400381E-5</c:v>
                </c:pt>
                <c:pt idx="59">
                  <c:v>8.722659667559883E-5</c:v>
                </c:pt>
                <c:pt idx="60">
                  <c:v>9.2694663167199043E-5</c:v>
                </c:pt>
                <c:pt idx="61">
                  <c:v>9.3700787401396202E-5</c:v>
                </c:pt>
                <c:pt idx="62">
                  <c:v>9.4006999125199886E-5</c:v>
                </c:pt>
                <c:pt idx="63">
                  <c:v>9.5888013998398497E-5</c:v>
                </c:pt>
                <c:pt idx="64">
                  <c:v>1.123797025371978E-4</c:v>
                </c:pt>
                <c:pt idx="65">
                  <c:v>1.1294838145239559E-4</c:v>
                </c:pt>
                <c:pt idx="66">
                  <c:v>1.5393700787440061E-4</c:v>
                </c:pt>
                <c:pt idx="67">
                  <c:v>1.543307086616999E-4</c:v>
                </c:pt>
                <c:pt idx="68">
                  <c:v>1.5538057742810199E-4</c:v>
                </c:pt>
                <c:pt idx="69">
                  <c:v>1.7532808398969951E-4</c:v>
                </c:pt>
                <c:pt idx="70">
                  <c:v>1.7532808398969951E-4</c:v>
                </c:pt>
                <c:pt idx="71">
                  <c:v>1.763779527561016E-4</c:v>
                </c:pt>
                <c:pt idx="72">
                  <c:v>1.763779527561016E-4</c:v>
                </c:pt>
                <c:pt idx="73">
                  <c:v>1.9046369203859839E-4</c:v>
                </c:pt>
                <c:pt idx="74">
                  <c:v>2.2370953630759981E-4</c:v>
                </c:pt>
                <c:pt idx="75">
                  <c:v>2.2782152230969849E-4</c:v>
                </c:pt>
                <c:pt idx="76">
                  <c:v>2.2887139107610061E-4</c:v>
                </c:pt>
                <c:pt idx="77">
                  <c:v>2.3355205599340061E-4</c:v>
                </c:pt>
                <c:pt idx="78">
                  <c:v>2.698162729656995E-4</c:v>
                </c:pt>
                <c:pt idx="79">
                  <c:v>2.7086614173210162E-4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8-4A32-BE5B-E03979F23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429215"/>
        <c:axId val="1346404671"/>
      </c:scatterChart>
      <c:valAx>
        <c:axId val="134642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04671"/>
        <c:crosses val="autoZero"/>
        <c:crossBetween val="midCat"/>
      </c:valAx>
      <c:valAx>
        <c:axId val="13464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2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Residuals vs Experiment Number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Conf_T120_Q180_Vf0.125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Medium_Single!$W$11:$AF$11</c:f>
              <c:numCache>
                <c:formatCode>General</c:formatCode>
                <c:ptCount val="10"/>
                <c:pt idx="0">
                  <c:v>1.5393700787440061E-4</c:v>
                </c:pt>
                <c:pt idx="1">
                  <c:v>6.8635170603400381E-5</c:v>
                </c:pt>
                <c:pt idx="2">
                  <c:v>-7.0472440944598785E-5</c:v>
                </c:pt>
                <c:pt idx="3">
                  <c:v>-1.4965004374459939E-4</c:v>
                </c:pt>
                <c:pt idx="4">
                  <c:v>-1.8202099737560026E-4</c:v>
                </c:pt>
                <c:pt idx="5">
                  <c:v>-1.3915135608059959E-4</c:v>
                </c:pt>
                <c:pt idx="6">
                  <c:v>3.8451443569400071E-5</c:v>
                </c:pt>
                <c:pt idx="7">
                  <c:v>2.3355205599340061E-4</c:v>
                </c:pt>
                <c:pt idx="8">
                  <c:v>2.5765529308399704E-5</c:v>
                </c:pt>
                <c:pt idx="9">
                  <c:v>2.0953630796400127E-5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4AA-4852-878F-260777C61830}"/>
            </c:ext>
          </c:extLst>
        </c:ser>
        <c:ser>
          <c:idx val="1"/>
          <c:order val="1"/>
          <c:tx>
            <c:v>Conf_T300_Q180_Vf0.125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Medium_Single!$W$12:$AF$12</c:f>
              <c:numCache>
                <c:formatCode>General</c:formatCode>
                <c:ptCount val="10"/>
                <c:pt idx="0">
                  <c:v>1.9046369203859839E-4</c:v>
                </c:pt>
                <c:pt idx="1">
                  <c:v>8.722659667559883E-5</c:v>
                </c:pt>
                <c:pt idx="2">
                  <c:v>-1.3849518810140141E-4</c:v>
                </c:pt>
                <c:pt idx="3">
                  <c:v>-1.4855643044640009E-4</c:v>
                </c:pt>
                <c:pt idx="4">
                  <c:v>-1.4505686789140042E-4</c:v>
                </c:pt>
                <c:pt idx="5">
                  <c:v>-1.4330708661440018E-4</c:v>
                </c:pt>
                <c:pt idx="6">
                  <c:v>4.698162729659984E-5</c:v>
                </c:pt>
                <c:pt idx="7">
                  <c:v>2.2370953630759978E-4</c:v>
                </c:pt>
                <c:pt idx="8">
                  <c:v>5.8355205599599363E-5</c:v>
                </c:pt>
                <c:pt idx="9">
                  <c:v>-3.132108486440105E-5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4AA-4852-878F-260777C61830}"/>
            </c:ext>
          </c:extLst>
        </c:ser>
        <c:ser>
          <c:idx val="2"/>
          <c:order val="2"/>
          <c:tx>
            <c:v>Conf_T120_Q900_Vf0.125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Medium_Single!$W$13:$AF$13</c:f>
              <c:numCache>
                <c:formatCode>General</c:formatCode>
                <c:ptCount val="10"/>
                <c:pt idx="0">
                  <c:v>9.2694663167202512E-5</c:v>
                </c:pt>
                <c:pt idx="1">
                  <c:v>5.9011373578200799E-5</c:v>
                </c:pt>
                <c:pt idx="2">
                  <c:v>-6.5223097112796641E-5</c:v>
                </c:pt>
                <c:pt idx="3">
                  <c:v>-9.0157480314798782E-5</c:v>
                </c:pt>
                <c:pt idx="4">
                  <c:v>-1.2471566054279848E-4</c:v>
                </c:pt>
                <c:pt idx="5">
                  <c:v>-1.2121609798779881E-4</c:v>
                </c:pt>
                <c:pt idx="6">
                  <c:v>5.7699037620203425E-5</c:v>
                </c:pt>
                <c:pt idx="7">
                  <c:v>1.1237970253720128E-4</c:v>
                </c:pt>
                <c:pt idx="8">
                  <c:v>9.4006999125203355E-5</c:v>
                </c:pt>
                <c:pt idx="9">
                  <c:v>-1.4479440069797844E-5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4AA-4852-878F-260777C61830}"/>
            </c:ext>
          </c:extLst>
        </c:ser>
        <c:ser>
          <c:idx val="3"/>
          <c:order val="3"/>
          <c:tx>
            <c:v>Conf_T300_Q900_Vf0.125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Medium_Single!$W$3:$AF$3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Medium_Single!$W$14:$AF$14</c:f>
              <c:numCache>
                <c:formatCode>General</c:formatCode>
                <c:ptCount val="10"/>
                <c:pt idx="0">
                  <c:v>9.3700787401396202E-5</c:v>
                </c:pt>
                <c:pt idx="1">
                  <c:v>5.8267716535397723E-5</c:v>
                </c:pt>
                <c:pt idx="2">
                  <c:v>-6.2029746281604126E-5</c:v>
                </c:pt>
                <c:pt idx="3">
                  <c:v>-9.4400699912601527E-5</c:v>
                </c:pt>
                <c:pt idx="4">
                  <c:v>-1.2545931758560155E-4</c:v>
                </c:pt>
                <c:pt idx="5">
                  <c:v>-1.2195975503060189E-4</c:v>
                </c:pt>
                <c:pt idx="6">
                  <c:v>5.8267716535397723E-5</c:v>
                </c:pt>
                <c:pt idx="7">
                  <c:v>1.1294838145239558E-4</c:v>
                </c:pt>
                <c:pt idx="8">
                  <c:v>9.5888013998398497E-5</c:v>
                </c:pt>
                <c:pt idx="9">
                  <c:v>-1.5223097112604389E-5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4AA-4852-878F-260777C61830}"/>
            </c:ext>
          </c:extLst>
        </c:ser>
        <c:ser>
          <c:idx val="4"/>
          <c:order val="4"/>
          <c:tx>
            <c:v>Conf_T120_Q180_Vf0.625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Medium_Single!$W$3:$AF$3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Medium_Single!$W$15:$AF$15</c:f>
              <c:numCache>
                <c:formatCode>General</c:formatCode>
                <c:ptCount val="10"/>
                <c:pt idx="0">
                  <c:v>-3.1496062992125997E-6</c:v>
                </c:pt>
                <c:pt idx="1">
                  <c:v>-3.1496062992125997E-6</c:v>
                </c:pt>
                <c:pt idx="2">
                  <c:v>-3.1496062992125997E-6</c:v>
                </c:pt>
                <c:pt idx="3">
                  <c:v>-3.1496062992125997E-6</c:v>
                </c:pt>
                <c:pt idx="4">
                  <c:v>-3.1496062992125997E-6</c:v>
                </c:pt>
                <c:pt idx="5">
                  <c:v>-3.1496062992125997E-6</c:v>
                </c:pt>
                <c:pt idx="6">
                  <c:v>-3.1496062992125997E-6</c:v>
                </c:pt>
                <c:pt idx="7">
                  <c:v>-3.1496062992125997E-6</c:v>
                </c:pt>
                <c:pt idx="8">
                  <c:v>-3.1496062992125997E-6</c:v>
                </c:pt>
                <c:pt idx="9">
                  <c:v>2.8346456692913398E-5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4AA-4852-878F-260777C61830}"/>
            </c:ext>
          </c:extLst>
        </c:ser>
        <c:ser>
          <c:idx val="5"/>
          <c:order val="5"/>
          <c:tx>
            <c:v>Conf_T300_Q180_Vf0.625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Medium_Single!$W$3:$AF$3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Medium_Single!$W$16:$AF$16</c:f>
              <c:numCache>
                <c:formatCode>General</c:formatCode>
                <c:ptCount val="10"/>
                <c:pt idx="0">
                  <c:v>-3.1496062992125997E-6</c:v>
                </c:pt>
                <c:pt idx="1">
                  <c:v>-3.1496062992125997E-6</c:v>
                </c:pt>
                <c:pt idx="2">
                  <c:v>-3.1496062992125997E-6</c:v>
                </c:pt>
                <c:pt idx="3">
                  <c:v>-3.1496062992125997E-6</c:v>
                </c:pt>
                <c:pt idx="4">
                  <c:v>-3.1496062992125997E-6</c:v>
                </c:pt>
                <c:pt idx="5">
                  <c:v>-3.1496062992125997E-6</c:v>
                </c:pt>
                <c:pt idx="6">
                  <c:v>-3.1496062992125997E-6</c:v>
                </c:pt>
                <c:pt idx="7">
                  <c:v>-3.1496062992125997E-6</c:v>
                </c:pt>
                <c:pt idx="8">
                  <c:v>-3.1496062992125997E-6</c:v>
                </c:pt>
                <c:pt idx="9">
                  <c:v>2.8346456692913398E-5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4AA-4852-878F-260777C61830}"/>
            </c:ext>
          </c:extLst>
        </c:ser>
        <c:ser>
          <c:idx val="6"/>
          <c:order val="6"/>
          <c:tx>
            <c:v>Conf_T120_Q900_Vf0.625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Medium_Single!$W$3:$AF$3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Medium_Single!$W$17:$AF$17</c:f>
              <c:numCache>
                <c:formatCode>General</c:formatCode>
                <c:ptCount val="10"/>
                <c:pt idx="0">
                  <c:v>2.6981627296584869E-4</c:v>
                </c:pt>
                <c:pt idx="1">
                  <c:v>2.2782152230974885E-4</c:v>
                </c:pt>
                <c:pt idx="2">
                  <c:v>-2.4461942257215062E-4</c:v>
                </c:pt>
                <c:pt idx="3">
                  <c:v>-2.4146981627250902E-5</c:v>
                </c:pt>
                <c:pt idx="4">
                  <c:v>-1.6062992125985207E-4</c:v>
                </c:pt>
                <c:pt idx="5">
                  <c:v>-3.3910761154855133E-4</c:v>
                </c:pt>
                <c:pt idx="6">
                  <c:v>1.5433070866144837E-4</c:v>
                </c:pt>
                <c:pt idx="7">
                  <c:v>1.7532808398944798E-4</c:v>
                </c:pt>
                <c:pt idx="8">
                  <c:v>1.7532808398944798E-4</c:v>
                </c:pt>
                <c:pt idx="9">
                  <c:v>-2.3412073490815082E-4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4AA-4852-878F-260777C61830}"/>
            </c:ext>
          </c:extLst>
        </c:ser>
        <c:ser>
          <c:idx val="7"/>
          <c:order val="7"/>
          <c:tx>
            <c:v>Conf_T300_Q900_Vf0.625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Medium_Single!$W$3:$AF$3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Medium_Single!$W$18:$AF$18</c:f>
              <c:numCache>
                <c:formatCode>General</c:formatCode>
                <c:ptCount val="10"/>
                <c:pt idx="0">
                  <c:v>2.7086614173225942E-4</c:v>
                </c:pt>
                <c:pt idx="1">
                  <c:v>2.2887139107615959E-4</c:v>
                </c:pt>
                <c:pt idx="2">
                  <c:v>-2.5406824146984031E-4</c:v>
                </c:pt>
                <c:pt idx="3">
                  <c:v>-2.3097112860840166E-5</c:v>
                </c:pt>
                <c:pt idx="4">
                  <c:v>-1.5958005249344133E-4</c:v>
                </c:pt>
                <c:pt idx="5">
                  <c:v>-3.380577427821406E-4</c:v>
                </c:pt>
                <c:pt idx="6">
                  <c:v>1.553805774278591E-4</c:v>
                </c:pt>
                <c:pt idx="7">
                  <c:v>1.7637795275585871E-4</c:v>
                </c:pt>
                <c:pt idx="8">
                  <c:v>1.7637795275585871E-4</c:v>
                </c:pt>
                <c:pt idx="9">
                  <c:v>-2.3307086614174008E-4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4AA-4852-878F-260777C61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Exp.</a:t>
                </a:r>
                <a:r>
                  <a:rPr lang="en-GB" b="1" baseline="0"/>
                  <a:t> Number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Residuals [coin/sec]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Residuals vs Average Predicted Response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621202226819231E-2"/>
          <c:y val="0.10740509938397055"/>
          <c:w val="0.88318858478917983"/>
          <c:h val="0.75400161480568406"/>
        </c:manualLayout>
      </c:layout>
      <c:scatterChart>
        <c:scatterStyle val="lineMarker"/>
        <c:varyColors val="0"/>
        <c:ser>
          <c:idx val="0"/>
          <c:order val="0"/>
          <c:tx>
            <c:v>Rep1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1.4242388451443599E-2</c:v>
                </c:pt>
                <c:pt idx="1">
                  <c:v>1.4014260717410401E-2</c:v>
                </c:pt>
                <c:pt idx="2">
                  <c:v>1.6677209098862798E-2</c:v>
                </c:pt>
                <c:pt idx="3">
                  <c:v>1.6675328083989603E-2</c:v>
                </c:pt>
                <c:pt idx="4">
                  <c:v>3.1496062992125997E-6</c:v>
                </c:pt>
                <c:pt idx="5">
                  <c:v>3.1496062992125997E-6</c:v>
                </c:pt>
                <c:pt idx="6">
                  <c:v>8.2866141732283512E-3</c:v>
                </c:pt>
                <c:pt idx="7">
                  <c:v>8.2855643044619405E-3</c:v>
                </c:pt>
              </c:numCache>
            </c:numRef>
          </c:xVal>
          <c:yVal>
            <c:numRef>
              <c:f>Medium_Single!$W$11:$W$18</c:f>
              <c:numCache>
                <c:formatCode>General</c:formatCode>
                <c:ptCount val="8"/>
                <c:pt idx="0">
                  <c:v>1.5393700787440061E-4</c:v>
                </c:pt>
                <c:pt idx="1">
                  <c:v>1.9046369203859839E-4</c:v>
                </c:pt>
                <c:pt idx="2">
                  <c:v>9.2694663167202512E-5</c:v>
                </c:pt>
                <c:pt idx="3">
                  <c:v>9.3700787401396202E-5</c:v>
                </c:pt>
                <c:pt idx="4">
                  <c:v>-3.1496062992125997E-6</c:v>
                </c:pt>
                <c:pt idx="5">
                  <c:v>-3.1496062992125997E-6</c:v>
                </c:pt>
                <c:pt idx="6">
                  <c:v>2.6981627296584869E-4</c:v>
                </c:pt>
                <c:pt idx="7">
                  <c:v>2.7086614173225942E-4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B-4980-8EED-ECC2328D6188}"/>
            </c:ext>
          </c:extLst>
        </c:ser>
        <c:ser>
          <c:idx val="1"/>
          <c:order val="1"/>
          <c:tx>
            <c:v>Rep2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1.4242388451443599E-2</c:v>
                </c:pt>
                <c:pt idx="1">
                  <c:v>1.4014260717410401E-2</c:v>
                </c:pt>
                <c:pt idx="2">
                  <c:v>1.6677209098862798E-2</c:v>
                </c:pt>
                <c:pt idx="3">
                  <c:v>1.6675328083989603E-2</c:v>
                </c:pt>
                <c:pt idx="4">
                  <c:v>3.1496062992125997E-6</c:v>
                </c:pt>
                <c:pt idx="5">
                  <c:v>3.1496062992125997E-6</c:v>
                </c:pt>
                <c:pt idx="6">
                  <c:v>8.2866141732283512E-3</c:v>
                </c:pt>
                <c:pt idx="7">
                  <c:v>8.2855643044619405E-3</c:v>
                </c:pt>
              </c:numCache>
            </c:numRef>
          </c:xVal>
          <c:yVal>
            <c:numRef>
              <c:f>Medium_Single!$X$11:$X$18</c:f>
              <c:numCache>
                <c:formatCode>General</c:formatCode>
                <c:ptCount val="8"/>
                <c:pt idx="0">
                  <c:v>6.8635170603400381E-5</c:v>
                </c:pt>
                <c:pt idx="1">
                  <c:v>8.722659667559883E-5</c:v>
                </c:pt>
                <c:pt idx="2">
                  <c:v>5.9011373578200799E-5</c:v>
                </c:pt>
                <c:pt idx="3">
                  <c:v>5.8267716535397723E-5</c:v>
                </c:pt>
                <c:pt idx="4">
                  <c:v>-3.1496062992125997E-6</c:v>
                </c:pt>
                <c:pt idx="5">
                  <c:v>-3.1496062992125997E-6</c:v>
                </c:pt>
                <c:pt idx="6">
                  <c:v>2.2782152230974885E-4</c:v>
                </c:pt>
                <c:pt idx="7">
                  <c:v>2.2887139107615959E-4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9B-4980-8EED-ECC2328D6188}"/>
            </c:ext>
          </c:extLst>
        </c:ser>
        <c:ser>
          <c:idx val="2"/>
          <c:order val="2"/>
          <c:tx>
            <c:v>Rep3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1.4242388451443599E-2</c:v>
                </c:pt>
                <c:pt idx="1">
                  <c:v>1.4014260717410401E-2</c:v>
                </c:pt>
                <c:pt idx="2">
                  <c:v>1.6677209098862798E-2</c:v>
                </c:pt>
                <c:pt idx="3">
                  <c:v>1.6675328083989603E-2</c:v>
                </c:pt>
                <c:pt idx="4">
                  <c:v>3.1496062992125997E-6</c:v>
                </c:pt>
                <c:pt idx="5">
                  <c:v>3.1496062992125997E-6</c:v>
                </c:pt>
                <c:pt idx="6">
                  <c:v>8.2866141732283512E-3</c:v>
                </c:pt>
                <c:pt idx="7">
                  <c:v>8.2855643044619405E-3</c:v>
                </c:pt>
              </c:numCache>
            </c:numRef>
          </c:xVal>
          <c:yVal>
            <c:numRef>
              <c:f>Medium_Single!$Y$11:$Y$18</c:f>
              <c:numCache>
                <c:formatCode>General</c:formatCode>
                <c:ptCount val="8"/>
                <c:pt idx="0">
                  <c:v>-7.0472440944598785E-5</c:v>
                </c:pt>
                <c:pt idx="1">
                  <c:v>-1.3849518810140141E-4</c:v>
                </c:pt>
                <c:pt idx="2">
                  <c:v>-6.5223097112796641E-5</c:v>
                </c:pt>
                <c:pt idx="3">
                  <c:v>-6.2029746281604126E-5</c:v>
                </c:pt>
                <c:pt idx="4">
                  <c:v>-3.1496062992125997E-6</c:v>
                </c:pt>
                <c:pt idx="5">
                  <c:v>-3.1496062992125997E-6</c:v>
                </c:pt>
                <c:pt idx="6">
                  <c:v>-2.4461942257215062E-4</c:v>
                </c:pt>
                <c:pt idx="7">
                  <c:v>-2.5406824146984031E-4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9B-4980-8EED-ECC2328D6188}"/>
            </c:ext>
          </c:extLst>
        </c:ser>
        <c:ser>
          <c:idx val="3"/>
          <c:order val="3"/>
          <c:tx>
            <c:v>Rep4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1.4242388451443599E-2</c:v>
                </c:pt>
                <c:pt idx="1">
                  <c:v>1.4014260717410401E-2</c:v>
                </c:pt>
                <c:pt idx="2">
                  <c:v>1.6677209098862798E-2</c:v>
                </c:pt>
                <c:pt idx="3">
                  <c:v>1.6675328083989603E-2</c:v>
                </c:pt>
                <c:pt idx="4">
                  <c:v>3.1496062992125997E-6</c:v>
                </c:pt>
                <c:pt idx="5">
                  <c:v>3.1496062992125997E-6</c:v>
                </c:pt>
                <c:pt idx="6">
                  <c:v>8.2866141732283512E-3</c:v>
                </c:pt>
                <c:pt idx="7">
                  <c:v>8.2855643044619405E-3</c:v>
                </c:pt>
              </c:numCache>
            </c:numRef>
          </c:xVal>
          <c:yVal>
            <c:numRef>
              <c:f>Medium_Single!$Z$11:$Z$18</c:f>
              <c:numCache>
                <c:formatCode>General</c:formatCode>
                <c:ptCount val="8"/>
                <c:pt idx="0">
                  <c:v>-1.4965004374459939E-4</c:v>
                </c:pt>
                <c:pt idx="1">
                  <c:v>-1.4855643044640009E-4</c:v>
                </c:pt>
                <c:pt idx="2">
                  <c:v>-9.0157480314798782E-5</c:v>
                </c:pt>
                <c:pt idx="3">
                  <c:v>-9.4400699912601527E-5</c:v>
                </c:pt>
                <c:pt idx="4">
                  <c:v>-3.1496062992125997E-6</c:v>
                </c:pt>
                <c:pt idx="5">
                  <c:v>-3.1496062992125997E-6</c:v>
                </c:pt>
                <c:pt idx="6">
                  <c:v>-2.4146981627250902E-5</c:v>
                </c:pt>
                <c:pt idx="7">
                  <c:v>-2.3097112860840166E-5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9B-4980-8EED-ECC2328D6188}"/>
            </c:ext>
          </c:extLst>
        </c:ser>
        <c:ser>
          <c:idx val="4"/>
          <c:order val="4"/>
          <c:tx>
            <c:v>Rep5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1.4242388451443599E-2</c:v>
                </c:pt>
                <c:pt idx="1">
                  <c:v>1.4014260717410401E-2</c:v>
                </c:pt>
                <c:pt idx="2">
                  <c:v>1.6677209098862798E-2</c:v>
                </c:pt>
                <c:pt idx="3">
                  <c:v>1.6675328083989603E-2</c:v>
                </c:pt>
                <c:pt idx="4">
                  <c:v>3.1496062992125997E-6</c:v>
                </c:pt>
                <c:pt idx="5">
                  <c:v>3.1496062992125997E-6</c:v>
                </c:pt>
                <c:pt idx="6">
                  <c:v>8.2866141732283512E-3</c:v>
                </c:pt>
                <c:pt idx="7">
                  <c:v>8.2855643044619405E-3</c:v>
                </c:pt>
              </c:numCache>
            </c:numRef>
          </c:xVal>
          <c:yVal>
            <c:numRef>
              <c:f>Medium_Single!$AA$11:$AA$18</c:f>
              <c:numCache>
                <c:formatCode>General</c:formatCode>
                <c:ptCount val="8"/>
                <c:pt idx="0">
                  <c:v>-1.8202099737560026E-4</c:v>
                </c:pt>
                <c:pt idx="1">
                  <c:v>-1.4505686789140042E-4</c:v>
                </c:pt>
                <c:pt idx="2">
                  <c:v>-1.2471566054279848E-4</c:v>
                </c:pt>
                <c:pt idx="3">
                  <c:v>-1.2545931758560155E-4</c:v>
                </c:pt>
                <c:pt idx="4">
                  <c:v>-3.1496062992125997E-6</c:v>
                </c:pt>
                <c:pt idx="5">
                  <c:v>-3.1496062992125997E-6</c:v>
                </c:pt>
                <c:pt idx="6">
                  <c:v>-1.6062992125985207E-4</c:v>
                </c:pt>
                <c:pt idx="7">
                  <c:v>-1.5958005249344133E-4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89B-4980-8EED-ECC2328D6188}"/>
            </c:ext>
          </c:extLst>
        </c:ser>
        <c:ser>
          <c:idx val="5"/>
          <c:order val="5"/>
          <c:tx>
            <c:v>Rep6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1.4242388451443599E-2</c:v>
                </c:pt>
                <c:pt idx="1">
                  <c:v>1.4014260717410401E-2</c:v>
                </c:pt>
                <c:pt idx="2">
                  <c:v>1.6677209098862798E-2</c:v>
                </c:pt>
                <c:pt idx="3">
                  <c:v>1.6675328083989603E-2</c:v>
                </c:pt>
                <c:pt idx="4">
                  <c:v>3.1496062992125997E-6</c:v>
                </c:pt>
                <c:pt idx="5">
                  <c:v>3.1496062992125997E-6</c:v>
                </c:pt>
                <c:pt idx="6">
                  <c:v>8.2866141732283512E-3</c:v>
                </c:pt>
                <c:pt idx="7">
                  <c:v>8.2855643044619405E-3</c:v>
                </c:pt>
              </c:numCache>
            </c:numRef>
          </c:xVal>
          <c:yVal>
            <c:numRef>
              <c:f>Medium_Single!$AB$11:$AB$18</c:f>
              <c:numCache>
                <c:formatCode>General</c:formatCode>
                <c:ptCount val="8"/>
                <c:pt idx="0">
                  <c:v>-1.3915135608059959E-4</c:v>
                </c:pt>
                <c:pt idx="1">
                  <c:v>-1.4330708661440018E-4</c:v>
                </c:pt>
                <c:pt idx="2">
                  <c:v>-1.2121609798779881E-4</c:v>
                </c:pt>
                <c:pt idx="3">
                  <c:v>-1.2195975503060189E-4</c:v>
                </c:pt>
                <c:pt idx="4">
                  <c:v>-3.1496062992125997E-6</c:v>
                </c:pt>
                <c:pt idx="5">
                  <c:v>-3.1496062992125997E-6</c:v>
                </c:pt>
                <c:pt idx="6">
                  <c:v>-3.3910761154855133E-4</c:v>
                </c:pt>
                <c:pt idx="7">
                  <c:v>-3.380577427821406E-4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89B-4980-8EED-ECC2328D6188}"/>
            </c:ext>
          </c:extLst>
        </c:ser>
        <c:ser>
          <c:idx val="6"/>
          <c:order val="6"/>
          <c:tx>
            <c:v>Rep7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1.4242388451443599E-2</c:v>
                </c:pt>
                <c:pt idx="1">
                  <c:v>1.4014260717410401E-2</c:v>
                </c:pt>
                <c:pt idx="2">
                  <c:v>1.6677209098862798E-2</c:v>
                </c:pt>
                <c:pt idx="3">
                  <c:v>1.6675328083989603E-2</c:v>
                </c:pt>
                <c:pt idx="4">
                  <c:v>3.1496062992125997E-6</c:v>
                </c:pt>
                <c:pt idx="5">
                  <c:v>3.1496062992125997E-6</c:v>
                </c:pt>
                <c:pt idx="6">
                  <c:v>8.2866141732283512E-3</c:v>
                </c:pt>
                <c:pt idx="7">
                  <c:v>8.2855643044619405E-3</c:v>
                </c:pt>
              </c:numCache>
            </c:numRef>
          </c:xVal>
          <c:yVal>
            <c:numRef>
              <c:f>Medium_Single!$AC$11:$AC$18</c:f>
              <c:numCache>
                <c:formatCode>General</c:formatCode>
                <c:ptCount val="8"/>
                <c:pt idx="0">
                  <c:v>3.8451443569400071E-5</c:v>
                </c:pt>
                <c:pt idx="1">
                  <c:v>4.698162729659984E-5</c:v>
                </c:pt>
                <c:pt idx="2">
                  <c:v>5.7699037620203425E-5</c:v>
                </c:pt>
                <c:pt idx="3">
                  <c:v>5.8267716535397723E-5</c:v>
                </c:pt>
                <c:pt idx="4">
                  <c:v>-3.1496062992125997E-6</c:v>
                </c:pt>
                <c:pt idx="5">
                  <c:v>-3.1496062992125997E-6</c:v>
                </c:pt>
                <c:pt idx="6">
                  <c:v>1.5433070866144837E-4</c:v>
                </c:pt>
                <c:pt idx="7">
                  <c:v>1.553805774278591E-4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89B-4980-8EED-ECC2328D6188}"/>
            </c:ext>
          </c:extLst>
        </c:ser>
        <c:ser>
          <c:idx val="7"/>
          <c:order val="7"/>
          <c:tx>
            <c:v>Rep8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1.4242388451443599E-2</c:v>
                </c:pt>
                <c:pt idx="1">
                  <c:v>1.4014260717410401E-2</c:v>
                </c:pt>
                <c:pt idx="2">
                  <c:v>1.6677209098862798E-2</c:v>
                </c:pt>
                <c:pt idx="3">
                  <c:v>1.6675328083989603E-2</c:v>
                </c:pt>
                <c:pt idx="4">
                  <c:v>3.1496062992125997E-6</c:v>
                </c:pt>
                <c:pt idx="5">
                  <c:v>3.1496062992125997E-6</c:v>
                </c:pt>
                <c:pt idx="6">
                  <c:v>8.2866141732283512E-3</c:v>
                </c:pt>
                <c:pt idx="7">
                  <c:v>8.2855643044619405E-3</c:v>
                </c:pt>
              </c:numCache>
            </c:numRef>
          </c:xVal>
          <c:yVal>
            <c:numRef>
              <c:f>Medium_Single!$AD$11:$AD$18</c:f>
              <c:numCache>
                <c:formatCode>General</c:formatCode>
                <c:ptCount val="8"/>
                <c:pt idx="0">
                  <c:v>2.3355205599340061E-4</c:v>
                </c:pt>
                <c:pt idx="1">
                  <c:v>2.2370953630759978E-4</c:v>
                </c:pt>
                <c:pt idx="2">
                  <c:v>1.1237970253720128E-4</c:v>
                </c:pt>
                <c:pt idx="3">
                  <c:v>1.1294838145239558E-4</c:v>
                </c:pt>
                <c:pt idx="4">
                  <c:v>-3.1496062992125997E-6</c:v>
                </c:pt>
                <c:pt idx="5">
                  <c:v>-3.1496062992125997E-6</c:v>
                </c:pt>
                <c:pt idx="6">
                  <c:v>1.7532808398944798E-4</c:v>
                </c:pt>
                <c:pt idx="7">
                  <c:v>1.7637795275585871E-4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89B-4980-8EED-ECC2328D6188}"/>
            </c:ext>
          </c:extLst>
        </c:ser>
        <c:ser>
          <c:idx val="8"/>
          <c:order val="8"/>
          <c:tx>
            <c:v>Rep9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1.4242388451443599E-2</c:v>
                </c:pt>
                <c:pt idx="1">
                  <c:v>1.4014260717410401E-2</c:v>
                </c:pt>
                <c:pt idx="2">
                  <c:v>1.6677209098862798E-2</c:v>
                </c:pt>
                <c:pt idx="3">
                  <c:v>1.6675328083989603E-2</c:v>
                </c:pt>
                <c:pt idx="4">
                  <c:v>3.1496062992125997E-6</c:v>
                </c:pt>
                <c:pt idx="5">
                  <c:v>3.1496062992125997E-6</c:v>
                </c:pt>
                <c:pt idx="6">
                  <c:v>8.2866141732283512E-3</c:v>
                </c:pt>
                <c:pt idx="7">
                  <c:v>8.2855643044619405E-3</c:v>
                </c:pt>
              </c:numCache>
            </c:numRef>
          </c:xVal>
          <c:yVal>
            <c:numRef>
              <c:f>Medium_Single!$AE$11:$AE$18</c:f>
              <c:numCache>
                <c:formatCode>General</c:formatCode>
                <c:ptCount val="8"/>
                <c:pt idx="0">
                  <c:v>2.5765529308399704E-5</c:v>
                </c:pt>
                <c:pt idx="1">
                  <c:v>5.8355205599599363E-5</c:v>
                </c:pt>
                <c:pt idx="2">
                  <c:v>9.4006999125203355E-5</c:v>
                </c:pt>
                <c:pt idx="3">
                  <c:v>9.5888013998398497E-5</c:v>
                </c:pt>
                <c:pt idx="4">
                  <c:v>-3.1496062992125997E-6</c:v>
                </c:pt>
                <c:pt idx="5">
                  <c:v>-3.1496062992125997E-6</c:v>
                </c:pt>
                <c:pt idx="6">
                  <c:v>1.7532808398944798E-4</c:v>
                </c:pt>
                <c:pt idx="7">
                  <c:v>1.7637795275585871E-4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89B-4980-8EED-ECC2328D6188}"/>
            </c:ext>
          </c:extLst>
        </c:ser>
        <c:ser>
          <c:idx val="9"/>
          <c:order val="9"/>
          <c:tx>
            <c:v>Rep10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1.4242388451443599E-2</c:v>
                </c:pt>
                <c:pt idx="1">
                  <c:v>1.4014260717410401E-2</c:v>
                </c:pt>
                <c:pt idx="2">
                  <c:v>1.6677209098862798E-2</c:v>
                </c:pt>
                <c:pt idx="3">
                  <c:v>1.6675328083989603E-2</c:v>
                </c:pt>
                <c:pt idx="4">
                  <c:v>3.1496062992125997E-6</c:v>
                </c:pt>
                <c:pt idx="5">
                  <c:v>3.1496062992125997E-6</c:v>
                </c:pt>
                <c:pt idx="6">
                  <c:v>8.2866141732283512E-3</c:v>
                </c:pt>
                <c:pt idx="7">
                  <c:v>8.2855643044619405E-3</c:v>
                </c:pt>
              </c:numCache>
            </c:numRef>
          </c:xVal>
          <c:yVal>
            <c:numRef>
              <c:f>Medium_Single!$AF$11:$AF$18</c:f>
              <c:numCache>
                <c:formatCode>General</c:formatCode>
                <c:ptCount val="8"/>
                <c:pt idx="0">
                  <c:v>2.0953630796400127E-5</c:v>
                </c:pt>
                <c:pt idx="1">
                  <c:v>-3.132108486440105E-5</c:v>
                </c:pt>
                <c:pt idx="2">
                  <c:v>-1.4479440069797844E-5</c:v>
                </c:pt>
                <c:pt idx="3">
                  <c:v>-1.5223097112604389E-5</c:v>
                </c:pt>
                <c:pt idx="4">
                  <c:v>2.8346456692913398E-5</c:v>
                </c:pt>
                <c:pt idx="5">
                  <c:v>2.8346456692913398E-5</c:v>
                </c:pt>
                <c:pt idx="6">
                  <c:v>-2.3412073490815082E-4</c:v>
                </c:pt>
                <c:pt idx="7">
                  <c:v>-2.3307086614174008E-4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89B-4980-8EED-ECC2328D6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Predicted Response [</a:t>
                </a:r>
                <a:r>
                  <a:rPr lang="en-GB" sz="900" b="1" i="0" u="none" strike="noStrike" baseline="0">
                    <a:effectLst/>
                  </a:rPr>
                  <a:t>coin/sec</a:t>
                </a:r>
                <a:r>
                  <a:rPr lang="en-GB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 [</a:t>
                </a:r>
                <a:r>
                  <a:rPr lang="en-GB" sz="900" b="1" i="0" u="none" strike="noStrike" baseline="0">
                    <a:effectLst/>
                  </a:rPr>
                  <a:t>coin/</a:t>
                </a:r>
                <a:r>
                  <a:rPr lang="en-GB"/>
                  <a:t>sec]</a:t>
                </a:r>
              </a:p>
            </c:rich>
          </c:tx>
          <c:layout>
            <c:manualLayout>
              <c:xMode val="edge"/>
              <c:yMode val="edge"/>
              <c:x val="1.1890879180709062E-2"/>
              <c:y val="0.366245701487691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600075</xdr:colOff>
      <xdr:row>4</xdr:row>
      <xdr:rowOff>14286</xdr:rowOff>
    </xdr:from>
    <xdr:to>
      <xdr:col>56</xdr:col>
      <xdr:colOff>409575</xdr:colOff>
      <xdr:row>26</xdr:row>
      <xdr:rowOff>133349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84E258-BEC9-B1C4-3748-270E0DD20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1036</xdr:colOff>
      <xdr:row>28</xdr:row>
      <xdr:rowOff>10027</xdr:rowOff>
    </xdr:from>
    <xdr:to>
      <xdr:col>15</xdr:col>
      <xdr:colOff>841168</xdr:colOff>
      <xdr:row>48</xdr:row>
      <xdr:rowOff>24739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B6A2FD7-35C4-B598-6B5F-C20CF5026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26</xdr:col>
      <xdr:colOff>215861</xdr:colOff>
      <xdr:row>47</xdr:row>
      <xdr:rowOff>88983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C418BBD-B2FE-4554-951B-DC6CC272A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590550</xdr:colOff>
      <xdr:row>3</xdr:row>
      <xdr:rowOff>185736</xdr:rowOff>
    </xdr:from>
    <xdr:to>
      <xdr:col>54</xdr:col>
      <xdr:colOff>495300</xdr:colOff>
      <xdr:row>28</xdr:row>
      <xdr:rowOff>76199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B070526-A1A8-5C8C-95CD-C241C0CC3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20123</xdr:rowOff>
    </xdr:from>
    <xdr:to>
      <xdr:col>15</xdr:col>
      <xdr:colOff>165112</xdr:colOff>
      <xdr:row>49</xdr:row>
      <xdr:rowOff>48968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85B6181-B480-D2D6-298B-51F142AB9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24</xdr:col>
      <xdr:colOff>736044</xdr:colOff>
      <xdr:row>48</xdr:row>
      <xdr:rowOff>83323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0F47CE-7BA3-41E1-B2DB-1FEA1CE80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3</xdr:row>
      <xdr:rowOff>190499</xdr:rowOff>
    </xdr:from>
    <xdr:to>
      <xdr:col>55</xdr:col>
      <xdr:colOff>552450</xdr:colOff>
      <xdr:row>27</xdr:row>
      <xdr:rowOff>161924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0BD42E7-FB23-4F54-8426-0EDC289B3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911679</xdr:colOff>
      <xdr:row>28</xdr:row>
      <xdr:rowOff>4762</xdr:rowOff>
    </xdr:from>
    <xdr:to>
      <xdr:col>15</xdr:col>
      <xdr:colOff>12707</xdr:colOff>
      <xdr:row>48</xdr:row>
      <xdr:rowOff>116062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8EA5401-1596-C4B0-0092-516ACE360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24</xdr:col>
      <xdr:colOff>529302</xdr:colOff>
      <xdr:row>47</xdr:row>
      <xdr:rowOff>168477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33E3937-E40F-47C1-8765-6722E3FD3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600074</xdr:colOff>
      <xdr:row>3</xdr:row>
      <xdr:rowOff>4761</xdr:rowOff>
    </xdr:from>
    <xdr:to>
      <xdr:col>55</xdr:col>
      <xdr:colOff>323849</xdr:colOff>
      <xdr:row>28</xdr:row>
      <xdr:rowOff>66674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4CFC28B-365F-B0F9-3585-B78FA901B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958468</xdr:colOff>
      <xdr:row>28</xdr:row>
      <xdr:rowOff>4761</xdr:rowOff>
    </xdr:from>
    <xdr:to>
      <xdr:col>14</xdr:col>
      <xdr:colOff>636243</xdr:colOff>
      <xdr:row>48</xdr:row>
      <xdr:rowOff>33435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C52A608-3592-B9C6-BEBD-6B701F352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24</xdr:col>
      <xdr:colOff>229067</xdr:colOff>
      <xdr:row>48</xdr:row>
      <xdr:rowOff>83323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367B7D3-D34C-4D99-B9FE-7E37CFFE4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9524</xdr:colOff>
      <xdr:row>4</xdr:row>
      <xdr:rowOff>4761</xdr:rowOff>
    </xdr:from>
    <xdr:to>
      <xdr:col>55</xdr:col>
      <xdr:colOff>476249</xdr:colOff>
      <xdr:row>29</xdr:row>
      <xdr:rowOff>9524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8745DF8-367F-234D-9D6D-D7E41733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28</xdr:row>
      <xdr:rowOff>4762</xdr:rowOff>
    </xdr:from>
    <xdr:to>
      <xdr:col>14</xdr:col>
      <xdr:colOff>837300</xdr:colOff>
      <xdr:row>48</xdr:row>
      <xdr:rowOff>116062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246577-CCD8-D5E7-4900-4F0A4E8B6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24</xdr:col>
      <xdr:colOff>392324</xdr:colOff>
      <xdr:row>47</xdr:row>
      <xdr:rowOff>171199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BEB7E99-B12A-4890-BD8F-ED22C7B95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523875</xdr:colOff>
      <xdr:row>6</xdr:row>
      <xdr:rowOff>147636</xdr:rowOff>
    </xdr:from>
    <xdr:to>
      <xdr:col>55</xdr:col>
      <xdr:colOff>447675</xdr:colOff>
      <xdr:row>29</xdr:row>
      <xdr:rowOff>95249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A38B799-B00F-7D22-E67E-B9E7EB868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623639</xdr:colOff>
      <xdr:row>28</xdr:row>
      <xdr:rowOff>4761</xdr:rowOff>
    </xdr:from>
    <xdr:to>
      <xdr:col>17</xdr:col>
      <xdr:colOff>384614</xdr:colOff>
      <xdr:row>48</xdr:row>
      <xdr:rowOff>161179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3D193E5-BB10-9568-D7D1-6AA0649C2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15875</xdr:rowOff>
    </xdr:from>
    <xdr:to>
      <xdr:col>28</xdr:col>
      <xdr:colOff>163586</xdr:colOff>
      <xdr:row>48</xdr:row>
      <xdr:rowOff>47098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F3F8214-915D-4531-95F8-344390A5A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0C1B-9EB5-4561-9062-1EB8C2B01DD8}">
  <dimension ref="B1:AO86"/>
  <sheetViews>
    <sheetView zoomScale="77" zoomScaleNormal="89" workbookViewId="0">
      <selection activeCell="AC42" sqref="AC42"/>
    </sheetView>
  </sheetViews>
  <sheetFormatPr defaultRowHeight="15" x14ac:dyDescent="0.25"/>
  <cols>
    <col min="2" max="2" width="15" customWidth="1"/>
    <col min="3" max="3" width="18.42578125" bestFit="1" customWidth="1"/>
    <col min="4" max="4" width="13.140625" bestFit="1" customWidth="1"/>
    <col min="5" max="5" width="13.85546875" bestFit="1" customWidth="1"/>
    <col min="6" max="6" width="13.140625" bestFit="1" customWidth="1"/>
    <col min="7" max="7" width="12.85546875" bestFit="1" customWidth="1"/>
    <col min="8" max="9" width="13.140625" bestFit="1" customWidth="1"/>
    <col min="10" max="10" width="13.5703125" bestFit="1" customWidth="1"/>
    <col min="11" max="11" width="13.85546875" bestFit="1" customWidth="1"/>
    <col min="12" max="12" width="13.140625" bestFit="1" customWidth="1"/>
    <col min="13" max="15" width="12.140625" bestFit="1" customWidth="1"/>
    <col min="16" max="16" width="13.140625" bestFit="1" customWidth="1"/>
    <col min="17" max="17" width="12.140625" bestFit="1" customWidth="1"/>
    <col min="18" max="18" width="13.140625" bestFit="1" customWidth="1"/>
    <col min="19" max="19" width="12.140625" bestFit="1" customWidth="1"/>
    <col min="20" max="20" width="13.140625" bestFit="1" customWidth="1"/>
    <col min="21" max="21" width="12.140625" bestFit="1" customWidth="1"/>
    <col min="22" max="22" width="20.85546875" bestFit="1" customWidth="1"/>
    <col min="23" max="23" width="13.140625" bestFit="1" customWidth="1"/>
    <col min="24" max="27" width="13.85546875" bestFit="1" customWidth="1"/>
    <col min="28" max="32" width="12.7109375" bestFit="1" customWidth="1"/>
    <col min="33" max="33" width="17.7109375" bestFit="1" customWidth="1"/>
    <col min="35" max="35" width="3.42578125" bestFit="1" customWidth="1"/>
    <col min="36" max="36" width="8.7109375" bestFit="1" customWidth="1"/>
    <col min="37" max="37" width="12" bestFit="1" customWidth="1"/>
    <col min="38" max="38" width="8" bestFit="1" customWidth="1"/>
    <col min="39" max="39" width="12" bestFit="1" customWidth="1"/>
    <col min="40" max="41" width="12.7109375" bestFit="1" customWidth="1"/>
  </cols>
  <sheetData>
    <row r="1" spans="2:41" ht="15" customHeight="1" thickBot="1" x14ac:dyDescent="0.35">
      <c r="B1" s="63" t="s">
        <v>42</v>
      </c>
      <c r="C1" s="64"/>
      <c r="D1" s="11"/>
      <c r="E1" s="11"/>
      <c r="F1" s="11"/>
    </row>
    <row r="2" spans="2:41" ht="15.75" thickBot="1" x14ac:dyDescent="0.3"/>
    <row r="3" spans="2:41" ht="15.75" thickBot="1" x14ac:dyDescent="0.3">
      <c r="E3" s="12" t="s">
        <v>50</v>
      </c>
      <c r="F3" s="13" t="s">
        <v>1</v>
      </c>
      <c r="G3" s="14" t="s">
        <v>2</v>
      </c>
      <c r="J3" s="15" t="s">
        <v>17</v>
      </c>
      <c r="K3" s="16">
        <f>2^K5</f>
        <v>8</v>
      </c>
      <c r="V3" s="17" t="s">
        <v>43</v>
      </c>
      <c r="W3" s="18">
        <v>1</v>
      </c>
      <c r="X3" s="19">
        <v>2</v>
      </c>
      <c r="Y3" s="19">
        <v>3</v>
      </c>
      <c r="Z3" s="19">
        <v>4</v>
      </c>
      <c r="AA3" s="19">
        <v>5</v>
      </c>
      <c r="AB3" s="19">
        <v>6</v>
      </c>
      <c r="AC3" s="19">
        <v>7</v>
      </c>
      <c r="AD3" s="19">
        <v>8</v>
      </c>
      <c r="AE3" s="19">
        <v>9</v>
      </c>
      <c r="AF3" s="20">
        <v>10</v>
      </c>
      <c r="AI3" s="21" t="s">
        <v>34</v>
      </c>
      <c r="AJ3" s="22">
        <v>80</v>
      </c>
    </row>
    <row r="4" spans="2:41" ht="15.75" thickBot="1" x14ac:dyDescent="0.3">
      <c r="D4" s="15">
        <v>-1</v>
      </c>
      <c r="E4" s="23">
        <v>120</v>
      </c>
      <c r="F4" s="24">
        <v>180</v>
      </c>
      <c r="G4" s="25">
        <v>0.125</v>
      </c>
      <c r="J4" s="26" t="s">
        <v>18</v>
      </c>
      <c r="K4" s="27">
        <v>10</v>
      </c>
      <c r="AI4" s="12" t="s">
        <v>31</v>
      </c>
      <c r="AJ4" s="13" t="s">
        <v>32</v>
      </c>
      <c r="AK4" s="13" t="s">
        <v>35</v>
      </c>
      <c r="AL4" s="13" t="s">
        <v>36</v>
      </c>
      <c r="AM4" s="13" t="s">
        <v>37</v>
      </c>
      <c r="AN4" s="13" t="s">
        <v>33</v>
      </c>
      <c r="AO4" s="14" t="s">
        <v>38</v>
      </c>
    </row>
    <row r="5" spans="2:41" ht="15.75" thickBot="1" x14ac:dyDescent="0.3">
      <c r="D5" s="9">
        <v>1</v>
      </c>
      <c r="E5" s="28">
        <v>300</v>
      </c>
      <c r="F5" s="29">
        <v>900</v>
      </c>
      <c r="G5" s="30">
        <v>0.625</v>
      </c>
      <c r="J5" s="9" t="s">
        <v>19</v>
      </c>
      <c r="K5" s="31">
        <v>3</v>
      </c>
      <c r="AI5" s="23">
        <v>1</v>
      </c>
      <c r="AJ5" s="24">
        <f>(AI5-0.5)/$AJ$3</f>
        <v>6.2500000000000003E-3</v>
      </c>
      <c r="AK5" s="24">
        <f>POWER(AJ5, 0.14)</f>
        <v>0.49138647919822021</v>
      </c>
      <c r="AL5" s="24">
        <f>1-AJ5</f>
        <v>0.99375000000000002</v>
      </c>
      <c r="AM5" s="24">
        <f>AL5^0.14</f>
        <v>0.99912263928427725</v>
      </c>
      <c r="AN5" s="24">
        <f>4.91* (AK5 - AM5)</f>
        <v>-2.4929845460225399</v>
      </c>
      <c r="AO5" s="25">
        <v>-1.8832020997370001E-4</v>
      </c>
    </row>
    <row r="6" spans="2:41" x14ac:dyDescent="0.25">
      <c r="AI6" s="32">
        <v>2</v>
      </c>
      <c r="AJ6" s="1">
        <f t="shared" ref="AJ6:AJ69" si="0">(AI6-0.5)/$AJ$3</f>
        <v>1.8749999999999999E-2</v>
      </c>
      <c r="AK6" s="1">
        <f t="shared" ref="AK6:AK69" si="1">POWER(AJ6, 0.14)</f>
        <v>0.57308650004648087</v>
      </c>
      <c r="AL6" s="1">
        <f t="shared" ref="AL6:AL69" si="2">1-AJ6</f>
        <v>0.98124999999999996</v>
      </c>
      <c r="AM6" s="1">
        <f t="shared" ref="AM6:AM69" si="3">AL6^0.14</f>
        <v>0.99735358655842332</v>
      </c>
      <c r="AN6" s="1">
        <f t="shared" ref="AN6:AN69" si="4">4.91* (AK6 - AM6)</f>
        <v>-2.0831513947736373</v>
      </c>
      <c r="AO6" s="33">
        <v>-1.8832020997370001E-4</v>
      </c>
    </row>
    <row r="7" spans="2:41" x14ac:dyDescent="0.25">
      <c r="AI7" s="32">
        <v>3</v>
      </c>
      <c r="AJ7" s="1">
        <f t="shared" si="0"/>
        <v>3.125E-2</v>
      </c>
      <c r="AK7" s="1">
        <f t="shared" si="1"/>
        <v>0.61557220667245816</v>
      </c>
      <c r="AL7" s="1">
        <f t="shared" si="2"/>
        <v>0.96875</v>
      </c>
      <c r="AM7" s="1">
        <f t="shared" si="3"/>
        <v>0.9955650458190819</v>
      </c>
      <c r="AN7" s="1">
        <f t="shared" si="4"/>
        <v>-1.8657648402099227</v>
      </c>
      <c r="AO7" s="33">
        <v>-1.541119860014005E-4</v>
      </c>
    </row>
    <row r="8" spans="2:41" ht="15.75" thickBot="1" x14ac:dyDescent="0.3">
      <c r="AI8" s="32">
        <v>4</v>
      </c>
      <c r="AJ8" s="1">
        <f t="shared" si="0"/>
        <v>4.3749999999999997E-2</v>
      </c>
      <c r="AK8" s="1">
        <f t="shared" si="1"/>
        <v>0.64526324525910472</v>
      </c>
      <c r="AL8" s="1">
        <f t="shared" si="2"/>
        <v>0.95625000000000004</v>
      </c>
      <c r="AM8" s="1">
        <f t="shared" si="3"/>
        <v>0.99375654672314129</v>
      </c>
      <c r="AN8" s="1">
        <f t="shared" si="4"/>
        <v>-1.7111021101884196</v>
      </c>
      <c r="AO8" s="33">
        <v>-1.4895013123369981E-4</v>
      </c>
    </row>
    <row r="9" spans="2:41" ht="15.75" thickBot="1" x14ac:dyDescent="0.3">
      <c r="L9" s="8" t="s">
        <v>57</v>
      </c>
      <c r="W9" s="34" t="s">
        <v>38</v>
      </c>
      <c r="AI9" s="32">
        <v>5</v>
      </c>
      <c r="AJ9" s="1">
        <f t="shared" si="0"/>
        <v>5.6250000000000001E-2</v>
      </c>
      <c r="AK9" s="1">
        <f t="shared" si="1"/>
        <v>0.66837031631682453</v>
      </c>
      <c r="AL9" s="1">
        <f t="shared" si="2"/>
        <v>0.94374999999999998</v>
      </c>
      <c r="AM9" s="1">
        <f t="shared" si="3"/>
        <v>0.9919276012429229</v>
      </c>
      <c r="AN9" s="1">
        <f t="shared" si="4"/>
        <v>-1.5886662689871429</v>
      </c>
      <c r="AO9" s="33">
        <v>-1.4895013123369981E-4</v>
      </c>
    </row>
    <row r="10" spans="2:41" ht="15.75" thickBot="1" x14ac:dyDescent="0.3">
      <c r="D10" s="35" t="s">
        <v>0</v>
      </c>
      <c r="E10" s="36" t="s">
        <v>50</v>
      </c>
      <c r="F10" s="36" t="s">
        <v>1</v>
      </c>
      <c r="G10" s="36" t="s">
        <v>2</v>
      </c>
      <c r="H10" s="36" t="s">
        <v>51</v>
      </c>
      <c r="I10" s="36" t="s">
        <v>52</v>
      </c>
      <c r="J10" s="36" t="s">
        <v>3</v>
      </c>
      <c r="K10" s="37" t="s">
        <v>53</v>
      </c>
      <c r="L10" s="38" t="s">
        <v>4</v>
      </c>
      <c r="M10" s="39" t="s">
        <v>5</v>
      </c>
      <c r="N10" s="39" t="s">
        <v>6</v>
      </c>
      <c r="O10" s="39" t="s">
        <v>7</v>
      </c>
      <c r="P10" s="39" t="s">
        <v>8</v>
      </c>
      <c r="Q10" s="39" t="s">
        <v>9</v>
      </c>
      <c r="R10" s="39" t="s">
        <v>10</v>
      </c>
      <c r="S10" s="39" t="s">
        <v>11</v>
      </c>
      <c r="T10" s="39" t="s">
        <v>12</v>
      </c>
      <c r="U10" s="40" t="s">
        <v>13</v>
      </c>
      <c r="V10" s="41" t="s">
        <v>14</v>
      </c>
      <c r="W10" s="42" t="s">
        <v>21</v>
      </c>
      <c r="X10" s="43" t="s">
        <v>22</v>
      </c>
      <c r="Y10" s="43" t="s">
        <v>23</v>
      </c>
      <c r="Z10" s="43" t="s">
        <v>24</v>
      </c>
      <c r="AA10" s="43" t="s">
        <v>25</v>
      </c>
      <c r="AB10" s="43" t="s">
        <v>26</v>
      </c>
      <c r="AC10" s="43" t="s">
        <v>27</v>
      </c>
      <c r="AD10" s="43" t="s">
        <v>28</v>
      </c>
      <c r="AE10" s="43" t="s">
        <v>29</v>
      </c>
      <c r="AF10" s="44" t="s">
        <v>30</v>
      </c>
      <c r="AI10" s="32">
        <v>6</v>
      </c>
      <c r="AJ10" s="1">
        <f t="shared" si="0"/>
        <v>6.8750000000000006E-2</v>
      </c>
      <c r="AK10" s="1">
        <f t="shared" si="1"/>
        <v>0.68741369219949167</v>
      </c>
      <c r="AL10" s="1">
        <f t="shared" si="2"/>
        <v>0.93125000000000002</v>
      </c>
      <c r="AM10" s="1">
        <f t="shared" si="3"/>
        <v>0.99007770275679186</v>
      </c>
      <c r="AN10" s="1">
        <f t="shared" si="4"/>
        <v>-1.486080291836344</v>
      </c>
      <c r="AO10" s="33">
        <v>-1.3630796150490039E-4</v>
      </c>
    </row>
    <row r="11" spans="2:41" x14ac:dyDescent="0.25">
      <c r="D11" s="23">
        <v>1</v>
      </c>
      <c r="E11" s="24">
        <v>-1</v>
      </c>
      <c r="F11" s="24">
        <v>-1</v>
      </c>
      <c r="G11" s="24">
        <v>-1</v>
      </c>
      <c r="H11" s="24">
        <f>E11*F11</f>
        <v>1</v>
      </c>
      <c r="I11" s="24">
        <f>E11*G11</f>
        <v>1</v>
      </c>
      <c r="J11" s="24">
        <f>F11*G11</f>
        <v>1</v>
      </c>
      <c r="K11" s="25">
        <f>I11*F11</f>
        <v>-1</v>
      </c>
      <c r="L11" s="23">
        <v>7.5139982502187E-3</v>
      </c>
      <c r="M11" s="24">
        <v>7.4855643044619002E-3</v>
      </c>
      <c r="N11" s="24">
        <v>7.4851268591425999E-3</v>
      </c>
      <c r="O11" s="24">
        <v>7.4986876640419997E-3</v>
      </c>
      <c r="P11" s="24">
        <v>7.4247594050743998E-3</v>
      </c>
      <c r="Q11" s="24">
        <v>7.3206474190726E-3</v>
      </c>
      <c r="R11" s="24">
        <v>7.4650043744532001E-3</v>
      </c>
      <c r="S11" s="24">
        <v>7.5459317585302001E-3</v>
      </c>
      <c r="T11" s="24">
        <v>7.5634295713035999E-3</v>
      </c>
      <c r="U11" s="25">
        <v>7.4444444444444003E-3</v>
      </c>
      <c r="V11" s="45">
        <f>AVERAGE(L11:U11)</f>
        <v>7.4747594050743622E-3</v>
      </c>
      <c r="W11" s="23">
        <f>L11-$V11</f>
        <v>3.9238845144337793E-5</v>
      </c>
      <c r="X11" s="24">
        <f t="shared" ref="X11:AF18" si="5">M11-$V11</f>
        <v>1.0804899387538078E-5</v>
      </c>
      <c r="Y11" s="24">
        <f t="shared" si="5"/>
        <v>1.0367454068237712E-5</v>
      </c>
      <c r="Z11" s="24">
        <f t="shared" si="5"/>
        <v>2.3928258967637582E-5</v>
      </c>
      <c r="AA11" s="24">
        <f t="shared" si="5"/>
        <v>-4.9999999999962401E-5</v>
      </c>
      <c r="AB11" s="24">
        <f t="shared" si="5"/>
        <v>-1.5411198600176219E-4</v>
      </c>
      <c r="AC11" s="24">
        <f t="shared" si="5"/>
        <v>-9.7550306211620363E-6</v>
      </c>
      <c r="AD11" s="24">
        <f t="shared" si="5"/>
        <v>7.1172353455837938E-5</v>
      </c>
      <c r="AE11" s="24">
        <f t="shared" si="5"/>
        <v>8.8670166229237735E-5</v>
      </c>
      <c r="AF11" s="25">
        <f t="shared" si="5"/>
        <v>-3.0314960629961897E-5</v>
      </c>
      <c r="AI11" s="32">
        <v>7</v>
      </c>
      <c r="AJ11" s="1">
        <f t="shared" si="0"/>
        <v>8.1250000000000003E-2</v>
      </c>
      <c r="AK11" s="1">
        <f t="shared" si="1"/>
        <v>0.70368010381224333</v>
      </c>
      <c r="AL11" s="1">
        <f t="shared" si="2"/>
        <v>0.91874999999999996</v>
      </c>
      <c r="AM11" s="1">
        <f t="shared" si="3"/>
        <v>0.98820632508009287</v>
      </c>
      <c r="AN11" s="1">
        <f t="shared" si="4"/>
        <v>-1.3970237464251414</v>
      </c>
      <c r="AO11" s="33">
        <v>-1.2747156605459961E-4</v>
      </c>
    </row>
    <row r="12" spans="2:41" x14ac:dyDescent="0.25">
      <c r="D12" s="32">
        <v>1</v>
      </c>
      <c r="E12" s="1">
        <v>1</v>
      </c>
      <c r="F12" s="1">
        <v>-1</v>
      </c>
      <c r="G12" s="1">
        <v>-1</v>
      </c>
      <c r="H12" s="1">
        <f t="shared" ref="H12:H18" si="6">E12*F12</f>
        <v>-1</v>
      </c>
      <c r="I12" s="1">
        <f t="shared" ref="I12:I18" si="7">E12*G12</f>
        <v>-1</v>
      </c>
      <c r="J12" s="1">
        <f t="shared" ref="J12:J18" si="8">F12*G12</f>
        <v>1</v>
      </c>
      <c r="K12" s="33">
        <f t="shared" ref="K12:K18" si="9">I12*F12</f>
        <v>1</v>
      </c>
      <c r="L12" s="32">
        <v>7.3416447944007002E-3</v>
      </c>
      <c r="M12" s="1">
        <v>7.3167104111986001E-3</v>
      </c>
      <c r="N12" s="1">
        <v>7.3083989501312001E-3</v>
      </c>
      <c r="O12" s="1">
        <v>7.3167104111986001E-3</v>
      </c>
      <c r="P12" s="1">
        <v>7.2379702537182997E-3</v>
      </c>
      <c r="Q12" s="1">
        <v>7.1592300962380001E-3</v>
      </c>
      <c r="R12" s="1">
        <v>7.2751531058617997E-3</v>
      </c>
      <c r="S12" s="1">
        <v>7.3731408573928002E-3</v>
      </c>
      <c r="T12" s="1">
        <v>7.3604549431321E-3</v>
      </c>
      <c r="U12" s="33">
        <v>7.2659667541557001E-3</v>
      </c>
      <c r="V12" s="27">
        <f t="shared" ref="V12:V17" si="10">AVERAGE(L12:U12)</f>
        <v>7.29553805774278E-3</v>
      </c>
      <c r="W12" s="32">
        <f t="shared" ref="W12:W18" si="11">L12-$V12</f>
        <v>4.6106736657920179E-5</v>
      </c>
      <c r="X12" s="1">
        <f t="shared" si="5"/>
        <v>2.1172353455820025E-5</v>
      </c>
      <c r="Y12" s="1">
        <f t="shared" si="5"/>
        <v>1.2860892388420059E-5</v>
      </c>
      <c r="Z12" s="1">
        <f t="shared" si="5"/>
        <v>2.1172353455820025E-5</v>
      </c>
      <c r="AA12" s="1">
        <f t="shared" si="5"/>
        <v>-5.7567804024480362E-5</v>
      </c>
      <c r="AB12" s="1">
        <f t="shared" si="5"/>
        <v>-1.3630796150477988E-4</v>
      </c>
      <c r="AC12" s="1">
        <f t="shared" si="5"/>
        <v>-2.0384951880980315E-5</v>
      </c>
      <c r="AD12" s="1">
        <f t="shared" si="5"/>
        <v>7.7602799650020211E-5</v>
      </c>
      <c r="AE12" s="1">
        <f t="shared" si="5"/>
        <v>6.4916885389319952E-5</v>
      </c>
      <c r="AF12" s="33">
        <f t="shared" si="5"/>
        <v>-2.9571303587079892E-5</v>
      </c>
      <c r="AI12" s="32">
        <v>8</v>
      </c>
      <c r="AJ12" s="1">
        <f t="shared" si="0"/>
        <v>9.375E-2</v>
      </c>
      <c r="AK12" s="1">
        <f t="shared" si="1"/>
        <v>0.71791987851074301</v>
      </c>
      <c r="AL12" s="1">
        <f t="shared" si="2"/>
        <v>0.90625</v>
      </c>
      <c r="AM12" s="1">
        <f t="shared" si="3"/>
        <v>0.98631292143162619</v>
      </c>
      <c r="AN12" s="1">
        <f t="shared" si="4"/>
        <v>-1.3178098407415364</v>
      </c>
      <c r="AO12" s="33">
        <v>-1.247594050743997E-4</v>
      </c>
    </row>
    <row r="13" spans="2:41" x14ac:dyDescent="0.25">
      <c r="D13" s="32">
        <v>1</v>
      </c>
      <c r="E13" s="1">
        <f t="shared" ref="E13:E18" si="12">E11</f>
        <v>-1</v>
      </c>
      <c r="F13" s="1">
        <v>1</v>
      </c>
      <c r="G13" s="1">
        <v>-1</v>
      </c>
      <c r="H13" s="1">
        <f t="shared" si="6"/>
        <v>-1</v>
      </c>
      <c r="I13" s="1">
        <f t="shared" si="7"/>
        <v>1</v>
      </c>
      <c r="J13" s="1">
        <f t="shared" si="8"/>
        <v>-1</v>
      </c>
      <c r="K13" s="33">
        <f t="shared" si="9"/>
        <v>1</v>
      </c>
      <c r="L13" s="32">
        <v>8.4055118110235999E-3</v>
      </c>
      <c r="M13" s="1">
        <v>8.3508311461066992E-3</v>
      </c>
      <c r="N13" s="1">
        <v>8.3530183727033996E-3</v>
      </c>
      <c r="O13" s="1">
        <v>8.3635170603675001E-3</v>
      </c>
      <c r="P13" s="1">
        <v>8.3097112860892001E-3</v>
      </c>
      <c r="Q13" s="1">
        <v>8.2230971128608998E-3</v>
      </c>
      <c r="R13" s="1">
        <v>8.3508311461066992E-3</v>
      </c>
      <c r="S13" s="1">
        <v>8.3976377952756E-3</v>
      </c>
      <c r="T13" s="1">
        <v>8.4181977252843002E-3</v>
      </c>
      <c r="U13" s="33">
        <v>8.3062117235345994E-3</v>
      </c>
      <c r="V13" s="27">
        <f t="shared" si="10"/>
        <v>8.347856517935251E-3</v>
      </c>
      <c r="W13" s="32">
        <f t="shared" si="11"/>
        <v>5.7655293088348936E-5</v>
      </c>
      <c r="X13" s="1">
        <f t="shared" si="5"/>
        <v>2.9746281714482237E-6</v>
      </c>
      <c r="Y13" s="1">
        <f t="shared" si="5"/>
        <v>5.1618547681486771E-6</v>
      </c>
      <c r="Z13" s="1">
        <f t="shared" si="5"/>
        <v>1.5660542432249097E-5</v>
      </c>
      <c r="AA13" s="1">
        <f t="shared" si="5"/>
        <v>-3.8145231846050884E-5</v>
      </c>
      <c r="AB13" s="1">
        <f t="shared" si="5"/>
        <v>-1.2475940507435113E-4</v>
      </c>
      <c r="AC13" s="1">
        <f t="shared" si="5"/>
        <v>2.9746281714482237E-6</v>
      </c>
      <c r="AD13" s="1">
        <f t="shared" si="5"/>
        <v>4.9781277340349081E-5</v>
      </c>
      <c r="AE13" s="1">
        <f t="shared" si="5"/>
        <v>7.0341207349049195E-5</v>
      </c>
      <c r="AF13" s="33">
        <f t="shared" si="5"/>
        <v>-4.1644794400651566E-5</v>
      </c>
      <c r="AI13" s="32">
        <v>9</v>
      </c>
      <c r="AJ13" s="1">
        <f t="shared" si="0"/>
        <v>0.10625</v>
      </c>
      <c r="AK13" s="1">
        <f t="shared" si="1"/>
        <v>0.73061073891706252</v>
      </c>
      <c r="AL13" s="1">
        <f t="shared" si="2"/>
        <v>0.89375000000000004</v>
      </c>
      <c r="AM13" s="1">
        <f t="shared" si="3"/>
        <v>0.98439692333042084</v>
      </c>
      <c r="AN13" s="1">
        <f t="shared" si="4"/>
        <v>-1.2460901654695893</v>
      </c>
      <c r="AO13" s="33">
        <v>-8.3333333333699723E-5</v>
      </c>
    </row>
    <row r="14" spans="2:41" x14ac:dyDescent="0.25">
      <c r="D14" s="32">
        <v>1</v>
      </c>
      <c r="E14" s="1">
        <f t="shared" si="12"/>
        <v>1</v>
      </c>
      <c r="F14" s="1">
        <v>1</v>
      </c>
      <c r="G14" s="1">
        <v>-1</v>
      </c>
      <c r="H14" s="1">
        <f t="shared" si="6"/>
        <v>1</v>
      </c>
      <c r="I14" s="1">
        <f t="shared" si="7"/>
        <v>-1</v>
      </c>
      <c r="J14" s="1">
        <f t="shared" si="8"/>
        <v>-1</v>
      </c>
      <c r="K14" s="33">
        <f t="shared" si="9"/>
        <v>-1</v>
      </c>
      <c r="L14" s="32">
        <v>8.4094488188976007E-3</v>
      </c>
      <c r="M14" s="1">
        <v>8.3486439195100993E-3</v>
      </c>
      <c r="N14" s="1">
        <v>8.3538932633420993E-3</v>
      </c>
      <c r="O14" s="1">
        <v>8.3626421697288005E-3</v>
      </c>
      <c r="P14" s="1">
        <v>8.3105861767278997E-3</v>
      </c>
      <c r="Q14" s="1">
        <v>8.2209098862641994E-3</v>
      </c>
      <c r="R14" s="1">
        <v>8.3521434820647E-3</v>
      </c>
      <c r="S14" s="1">
        <v>8.4028871391075999E-3</v>
      </c>
      <c r="T14" s="1">
        <v>8.4160104986877003E-3</v>
      </c>
      <c r="U14" s="33">
        <v>8.3066491688539006E-3</v>
      </c>
      <c r="V14" s="27">
        <f t="shared" si="10"/>
        <v>8.3483814523184607E-3</v>
      </c>
      <c r="W14" s="32">
        <f t="shared" si="11"/>
        <v>6.1067366579140026E-5</v>
      </c>
      <c r="X14" s="1">
        <f t="shared" si="5"/>
        <v>2.6246719163867949E-7</v>
      </c>
      <c r="Y14" s="1">
        <f t="shared" si="5"/>
        <v>5.5118110236385826E-6</v>
      </c>
      <c r="Z14" s="1">
        <f t="shared" si="5"/>
        <v>1.4260717410339782E-5</v>
      </c>
      <c r="AA14" s="1">
        <f t="shared" si="5"/>
        <v>-3.7795275590560978E-5</v>
      </c>
      <c r="AB14" s="1">
        <f t="shared" si="5"/>
        <v>-1.2747156605426128E-4</v>
      </c>
      <c r="AC14" s="1">
        <f t="shared" si="5"/>
        <v>3.762029746239362E-6</v>
      </c>
      <c r="AD14" s="1">
        <f t="shared" si="5"/>
        <v>5.4505686789139279E-5</v>
      </c>
      <c r="AE14" s="1">
        <f t="shared" si="5"/>
        <v>6.7629046369239651E-5</v>
      </c>
      <c r="AF14" s="33">
        <f t="shared" si="5"/>
        <v>-4.1732283464560038E-5</v>
      </c>
      <c r="AI14" s="32">
        <v>10</v>
      </c>
      <c r="AJ14" s="1">
        <f t="shared" si="0"/>
        <v>0.11874999999999999</v>
      </c>
      <c r="AK14" s="1">
        <f t="shared" si="1"/>
        <v>0.7420765477520872</v>
      </c>
      <c r="AL14" s="1">
        <f t="shared" si="2"/>
        <v>0.88124999999999998</v>
      </c>
      <c r="AM14" s="1">
        <f t="shared" si="3"/>
        <v>0.98245773941705727</v>
      </c>
      <c r="AN14" s="1">
        <f t="shared" si="4"/>
        <v>-1.1802716510750031</v>
      </c>
      <c r="AO14" s="33">
        <v>-8.3333333333699723E-5</v>
      </c>
    </row>
    <row r="15" spans="2:41" x14ac:dyDescent="0.25">
      <c r="D15" s="32">
        <v>1</v>
      </c>
      <c r="E15" s="1">
        <f t="shared" si="12"/>
        <v>-1</v>
      </c>
      <c r="F15" s="1">
        <f>F11</f>
        <v>-1</v>
      </c>
      <c r="G15" s="1">
        <v>1</v>
      </c>
      <c r="H15" s="1">
        <f t="shared" si="6"/>
        <v>1</v>
      </c>
      <c r="I15" s="1">
        <f t="shared" si="7"/>
        <v>-1</v>
      </c>
      <c r="J15" s="1">
        <f t="shared" si="8"/>
        <v>-1</v>
      </c>
      <c r="K15" s="33">
        <f t="shared" si="9"/>
        <v>1</v>
      </c>
      <c r="L15" s="32">
        <v>1.3123359580051999E-5</v>
      </c>
      <c r="M15" s="1">
        <v>0</v>
      </c>
      <c r="N15" s="1">
        <v>0</v>
      </c>
      <c r="O15" s="1">
        <v>0</v>
      </c>
      <c r="P15" s="1">
        <v>1.3123359580051999E-5</v>
      </c>
      <c r="Q15" s="1">
        <v>0</v>
      </c>
      <c r="R15" s="1">
        <v>6.5616797900262004E-6</v>
      </c>
      <c r="S15" s="1">
        <v>0</v>
      </c>
      <c r="T15" s="1">
        <v>6.5616797900262004E-6</v>
      </c>
      <c r="U15" s="33">
        <v>0</v>
      </c>
      <c r="V15" s="27">
        <f t="shared" si="10"/>
        <v>3.9370078740156398E-6</v>
      </c>
      <c r="W15" s="32">
        <f t="shared" si="11"/>
        <v>9.1863517060363595E-6</v>
      </c>
      <c r="X15" s="1">
        <f t="shared" si="5"/>
        <v>-3.9370078740156398E-6</v>
      </c>
      <c r="Y15" s="1">
        <f t="shared" si="5"/>
        <v>-3.9370078740156398E-6</v>
      </c>
      <c r="Z15" s="1">
        <f t="shared" si="5"/>
        <v>-3.9370078740156398E-6</v>
      </c>
      <c r="AA15" s="1">
        <f t="shared" si="5"/>
        <v>9.1863517060363595E-6</v>
      </c>
      <c r="AB15" s="1">
        <f t="shared" si="5"/>
        <v>-3.9370078740156398E-6</v>
      </c>
      <c r="AC15" s="1">
        <f t="shared" si="5"/>
        <v>2.6246719160105606E-6</v>
      </c>
      <c r="AD15" s="1">
        <f t="shared" si="5"/>
        <v>-3.9370078740156398E-6</v>
      </c>
      <c r="AE15" s="1">
        <f t="shared" si="5"/>
        <v>2.6246719160105606E-6</v>
      </c>
      <c r="AF15" s="33">
        <f t="shared" si="5"/>
        <v>-3.9370078740156398E-6</v>
      </c>
      <c r="AI15" s="32">
        <v>11</v>
      </c>
      <c r="AJ15" s="1">
        <f t="shared" si="0"/>
        <v>0.13125000000000001</v>
      </c>
      <c r="AK15" s="1">
        <f t="shared" si="1"/>
        <v>0.75254747635212049</v>
      </c>
      <c r="AL15" s="1">
        <f t="shared" si="2"/>
        <v>0.86875000000000002</v>
      </c>
      <c r="AM15" s="1">
        <f t="shared" si="3"/>
        <v>0.98049475419322984</v>
      </c>
      <c r="AN15" s="1">
        <f t="shared" si="4"/>
        <v>-1.119221134199847</v>
      </c>
      <c r="AO15" s="33">
        <v>-5.7567804024900172E-5</v>
      </c>
    </row>
    <row r="16" spans="2:41" x14ac:dyDescent="0.25">
      <c r="D16" s="32">
        <v>1</v>
      </c>
      <c r="E16" s="1">
        <f t="shared" si="12"/>
        <v>1</v>
      </c>
      <c r="F16" s="1">
        <f t="shared" ref="F16:F18" si="13">F12</f>
        <v>-1</v>
      </c>
      <c r="G16" s="1">
        <v>1</v>
      </c>
      <c r="H16" s="1">
        <f t="shared" si="6"/>
        <v>-1</v>
      </c>
      <c r="I16" s="1">
        <f t="shared" si="7"/>
        <v>1</v>
      </c>
      <c r="J16" s="1">
        <f t="shared" si="8"/>
        <v>-1</v>
      </c>
      <c r="K16" s="33">
        <f t="shared" si="9"/>
        <v>-1</v>
      </c>
      <c r="L16" s="32">
        <v>1.3123359580051999E-5</v>
      </c>
      <c r="M16" s="1">
        <v>0</v>
      </c>
      <c r="N16" s="1">
        <v>0</v>
      </c>
      <c r="O16" s="1">
        <v>0</v>
      </c>
      <c r="P16" s="1">
        <v>1.3123359580051999E-5</v>
      </c>
      <c r="Q16" s="1">
        <v>0</v>
      </c>
      <c r="R16" s="1">
        <v>6.5616797900262004E-6</v>
      </c>
      <c r="S16" s="1">
        <v>0</v>
      </c>
      <c r="T16" s="1">
        <v>6.5616797900262004E-6</v>
      </c>
      <c r="U16" s="33">
        <v>0</v>
      </c>
      <c r="V16" s="27">
        <f t="shared" si="10"/>
        <v>3.9370078740156398E-6</v>
      </c>
      <c r="W16" s="32">
        <f t="shared" si="11"/>
        <v>9.1863517060363595E-6</v>
      </c>
      <c r="X16" s="1">
        <f t="shared" si="5"/>
        <v>-3.9370078740156398E-6</v>
      </c>
      <c r="Y16" s="1">
        <f t="shared" si="5"/>
        <v>-3.9370078740156398E-6</v>
      </c>
      <c r="Z16" s="1">
        <f t="shared" si="5"/>
        <v>-3.9370078740156398E-6</v>
      </c>
      <c r="AA16" s="1">
        <f t="shared" si="5"/>
        <v>9.1863517060363595E-6</v>
      </c>
      <c r="AB16" s="1">
        <f t="shared" si="5"/>
        <v>-3.9370078740156398E-6</v>
      </c>
      <c r="AC16" s="1">
        <f t="shared" si="5"/>
        <v>2.6246719160105606E-6</v>
      </c>
      <c r="AD16" s="1">
        <f t="shared" si="5"/>
        <v>-3.9370078740156398E-6</v>
      </c>
      <c r="AE16" s="1">
        <f t="shared" si="5"/>
        <v>2.6246719160105606E-6</v>
      </c>
      <c r="AF16" s="33">
        <f t="shared" si="5"/>
        <v>-3.9370078740156398E-6</v>
      </c>
      <c r="AI16" s="32">
        <v>12</v>
      </c>
      <c r="AJ16" s="1">
        <f t="shared" si="0"/>
        <v>0.14374999999999999</v>
      </c>
      <c r="AK16" s="1">
        <f t="shared" si="1"/>
        <v>0.76219325199866772</v>
      </c>
      <c r="AL16" s="1">
        <f t="shared" si="2"/>
        <v>0.85624999999999996</v>
      </c>
      <c r="AM16" s="1">
        <f t="shared" si="3"/>
        <v>0.97850732667260953</v>
      </c>
      <c r="AN16" s="1">
        <f t="shared" si="4"/>
        <v>-1.0621021066490544</v>
      </c>
      <c r="AO16" s="33">
        <v>-5.0000000000400419E-5</v>
      </c>
    </row>
    <row r="17" spans="2:41" x14ac:dyDescent="0.25">
      <c r="D17" s="32">
        <v>1</v>
      </c>
      <c r="E17" s="1">
        <f t="shared" si="12"/>
        <v>-1</v>
      </c>
      <c r="F17" s="1">
        <f t="shared" si="13"/>
        <v>1</v>
      </c>
      <c r="G17" s="1">
        <v>1</v>
      </c>
      <c r="H17" s="1">
        <f t="shared" si="6"/>
        <v>-1</v>
      </c>
      <c r="I17" s="1">
        <f t="shared" si="7"/>
        <v>-1</v>
      </c>
      <c r="J17" s="1">
        <f t="shared" si="8"/>
        <v>1</v>
      </c>
      <c r="K17" s="33">
        <f t="shared" si="9"/>
        <v>-1</v>
      </c>
      <c r="L17" s="32">
        <v>2.7493438320209999E-3</v>
      </c>
      <c r="M17" s="1">
        <v>2.6837270341207001E-3</v>
      </c>
      <c r="N17" s="1">
        <v>2.7099737532807998E-3</v>
      </c>
      <c r="O17" s="1">
        <v>2.8018372703412001E-3</v>
      </c>
      <c r="P17" s="1">
        <v>2.5262467191601002E-3</v>
      </c>
      <c r="Q17" s="1">
        <v>2.4868766404199001E-3</v>
      </c>
      <c r="R17" s="1">
        <v>2.6771653543307002E-3</v>
      </c>
      <c r="S17" s="1">
        <v>2.5918635170603999E-3</v>
      </c>
      <c r="T17" s="1">
        <v>2.8149606299213E-3</v>
      </c>
      <c r="U17" s="33">
        <v>2.7099737532807998E-3</v>
      </c>
      <c r="V17" s="27">
        <f t="shared" si="10"/>
        <v>2.6751968503936903E-3</v>
      </c>
      <c r="W17" s="32">
        <f t="shared" si="11"/>
        <v>7.414698162730958E-5</v>
      </c>
      <c r="X17" s="1">
        <f t="shared" si="5"/>
        <v>8.5301837270098171E-6</v>
      </c>
      <c r="Y17" s="1">
        <f t="shared" si="5"/>
        <v>3.4776902887109513E-5</v>
      </c>
      <c r="Z17" s="1">
        <f t="shared" si="5"/>
        <v>1.2664041994750984E-4</v>
      </c>
      <c r="AA17" s="1">
        <f t="shared" si="5"/>
        <v>-1.4895013123359009E-4</v>
      </c>
      <c r="AB17" s="1">
        <f t="shared" si="5"/>
        <v>-1.8832020997379016E-4</v>
      </c>
      <c r="AC17" s="1">
        <f t="shared" si="5"/>
        <v>1.9685039370099383E-6</v>
      </c>
      <c r="AD17" s="1">
        <f t="shared" si="5"/>
        <v>-8.3333333333290328E-5</v>
      </c>
      <c r="AE17" s="1">
        <f t="shared" si="5"/>
        <v>1.3976377952760978E-4</v>
      </c>
      <c r="AF17" s="33">
        <f t="shared" si="5"/>
        <v>3.4776902887109513E-5</v>
      </c>
      <c r="AI17" s="32">
        <v>13</v>
      </c>
      <c r="AJ17" s="1">
        <f t="shared" si="0"/>
        <v>0.15625</v>
      </c>
      <c r="AK17" s="1">
        <f t="shared" si="1"/>
        <v>0.77114279221904158</v>
      </c>
      <c r="AL17" s="1">
        <f t="shared" si="2"/>
        <v>0.84375</v>
      </c>
      <c r="AM17" s="1">
        <f t="shared" si="3"/>
        <v>0.976494788935372</v>
      </c>
      <c r="AN17" s="1">
        <f t="shared" si="4"/>
        <v>-1.0082783038771823</v>
      </c>
      <c r="AO17" s="33">
        <v>-4.1732283464599937E-5</v>
      </c>
    </row>
    <row r="18" spans="2:41" ht="15.75" thickBot="1" x14ac:dyDescent="0.3">
      <c r="D18" s="46">
        <v>1</v>
      </c>
      <c r="E18" s="3">
        <f t="shared" si="12"/>
        <v>1</v>
      </c>
      <c r="F18" s="3">
        <f t="shared" si="13"/>
        <v>1</v>
      </c>
      <c r="G18" s="3">
        <v>1</v>
      </c>
      <c r="H18" s="3">
        <f t="shared" si="6"/>
        <v>1</v>
      </c>
      <c r="I18" s="3">
        <f t="shared" si="7"/>
        <v>1</v>
      </c>
      <c r="J18" s="3">
        <f t="shared" si="8"/>
        <v>1</v>
      </c>
      <c r="K18" s="47">
        <f t="shared" si="9"/>
        <v>1</v>
      </c>
      <c r="L18" s="28">
        <v>2.7493438320209999E-3</v>
      </c>
      <c r="M18" s="29">
        <v>2.6837270341207001E-3</v>
      </c>
      <c r="N18" s="29">
        <v>2.7099737532807998E-3</v>
      </c>
      <c r="O18" s="29">
        <v>2.8018372703412001E-3</v>
      </c>
      <c r="P18" s="29">
        <v>2.5262467191601002E-3</v>
      </c>
      <c r="Q18" s="29">
        <v>2.4868766404199001E-3</v>
      </c>
      <c r="R18" s="29">
        <v>2.6771653543307002E-3</v>
      </c>
      <c r="S18" s="29">
        <v>2.5918635170603999E-3</v>
      </c>
      <c r="T18" s="29">
        <v>2.8149606299213E-3</v>
      </c>
      <c r="U18" s="30">
        <v>2.7099737532807998E-3</v>
      </c>
      <c r="V18" s="31">
        <f>AVERAGE(L18:U18)</f>
        <v>2.6751968503936903E-3</v>
      </c>
      <c r="W18" s="46">
        <f t="shared" si="11"/>
        <v>7.414698162730958E-5</v>
      </c>
      <c r="X18" s="3">
        <f t="shared" si="5"/>
        <v>8.5301837270098171E-6</v>
      </c>
      <c r="Y18" s="3">
        <f t="shared" si="5"/>
        <v>3.4776902887109513E-5</v>
      </c>
      <c r="Z18" s="3">
        <f t="shared" si="5"/>
        <v>1.2664041994750984E-4</v>
      </c>
      <c r="AA18" s="3">
        <f t="shared" si="5"/>
        <v>-1.4895013123359009E-4</v>
      </c>
      <c r="AB18" s="3">
        <f t="shared" si="5"/>
        <v>-1.8832020997379016E-4</v>
      </c>
      <c r="AC18" s="3">
        <f t="shared" si="5"/>
        <v>1.9685039370099383E-6</v>
      </c>
      <c r="AD18" s="3">
        <f t="shared" si="5"/>
        <v>-8.3333333333290328E-5</v>
      </c>
      <c r="AE18" s="3">
        <f t="shared" si="5"/>
        <v>1.3976377952760978E-4</v>
      </c>
      <c r="AF18" s="47">
        <f>U18-$V18</f>
        <v>3.4776902887109513E-5</v>
      </c>
      <c r="AI18" s="32">
        <v>14</v>
      </c>
      <c r="AJ18" s="1">
        <f t="shared" si="0"/>
        <v>0.16875000000000001</v>
      </c>
      <c r="AK18" s="1">
        <f t="shared" si="1"/>
        <v>0.77949642802128549</v>
      </c>
      <c r="AL18" s="1">
        <f t="shared" si="2"/>
        <v>0.83125000000000004</v>
      </c>
      <c r="AM18" s="1">
        <f t="shared" si="3"/>
        <v>0.97445644457797109</v>
      </c>
      <c r="AN18" s="1">
        <f t="shared" si="4"/>
        <v>-0.95725368129332633</v>
      </c>
      <c r="AO18" s="33">
        <v>-4.1644794400400031E-5</v>
      </c>
    </row>
    <row r="19" spans="2:41" x14ac:dyDescent="0.25">
      <c r="C19" s="15" t="s">
        <v>15</v>
      </c>
      <c r="D19" s="48">
        <f>SUMPRODUCT(D11:D18,$V$11:$V$18)</f>
        <v>3.6824803149606268E-2</v>
      </c>
      <c r="E19" s="24">
        <f>SUMPRODUCT(E11:E18,$V$11:$V$18)</f>
        <v>-1.7869641294837244E-4</v>
      </c>
      <c r="F19" s="24">
        <f t="shared" ref="F19:K19" si="14">SUMPRODUCT(F11:F18,$V$11:$V$18)</f>
        <v>7.2684601924759198E-3</v>
      </c>
      <c r="G19" s="24">
        <f t="shared" si="14"/>
        <v>-2.610826771653544E-2</v>
      </c>
      <c r="H19" s="24">
        <f t="shared" si="14"/>
        <v>1.7974628171479184E-4</v>
      </c>
      <c r="I19" s="24">
        <f t="shared" si="14"/>
        <v>1.7869641294837244E-4</v>
      </c>
      <c r="J19" s="24">
        <f t="shared" si="14"/>
        <v>3.41657917760278E-3</v>
      </c>
      <c r="K19" s="25">
        <f t="shared" si="14"/>
        <v>-1.7974628171479184E-4</v>
      </c>
      <c r="W19" s="23">
        <f>SUM(W11:W18)</f>
        <v>3.7073490813643883E-4</v>
      </c>
      <c r="X19" s="24">
        <f t="shared" ref="X19:AE19" si="15">SUM(X11:X18)</f>
        <v>4.4400699912433358E-5</v>
      </c>
      <c r="Y19" s="24">
        <f t="shared" si="15"/>
        <v>9.5581802274632773E-5</v>
      </c>
      <c r="Z19" s="24">
        <f t="shared" si="15"/>
        <v>3.2042869641303487E-4</v>
      </c>
      <c r="AA19" s="24">
        <f t="shared" si="15"/>
        <v>-4.6303587051616207E-4</v>
      </c>
      <c r="AB19" s="24">
        <f t="shared" si="15"/>
        <v>-9.2716535433076609E-4</v>
      </c>
      <c r="AC19" s="24">
        <f t="shared" si="15"/>
        <v>-1.4216972878413769E-5</v>
      </c>
      <c r="AD19" s="24">
        <f t="shared" si="15"/>
        <v>7.8521434820734556E-5</v>
      </c>
      <c r="AE19" s="49">
        <f t="shared" si="15"/>
        <v>5.7633420822408724E-4</v>
      </c>
      <c r="AF19" s="49">
        <f>SUM(AF11:AF18)</f>
        <v>-8.1583552056065664E-5</v>
      </c>
      <c r="AG19" s="15" t="s">
        <v>15</v>
      </c>
      <c r="AI19" s="32">
        <v>15</v>
      </c>
      <c r="AJ19" s="1">
        <f t="shared" si="0"/>
        <v>0.18124999999999999</v>
      </c>
      <c r="AK19" s="1">
        <f t="shared" si="1"/>
        <v>0.78733384742934365</v>
      </c>
      <c r="AL19" s="1">
        <f t="shared" si="2"/>
        <v>0.81874999999999998</v>
      </c>
      <c r="AM19" s="1">
        <f t="shared" si="3"/>
        <v>0.97239156704886653</v>
      </c>
      <c r="AN19" s="1">
        <f t="shared" si="4"/>
        <v>-0.90863340333185738</v>
      </c>
      <c r="AO19" s="33">
        <v>-3.8145231846399563E-5</v>
      </c>
    </row>
    <row r="20" spans="2:41" x14ac:dyDescent="0.25">
      <c r="C20" s="26" t="s">
        <v>16</v>
      </c>
      <c r="D20" s="50">
        <f>D19/$K$3</f>
        <v>4.6031003937007835E-3</v>
      </c>
      <c r="E20" s="1">
        <f t="shared" ref="E20:K20" si="16">E19/$K$3</f>
        <v>-2.2337051618546554E-5</v>
      </c>
      <c r="F20" s="1">
        <f t="shared" si="16"/>
        <v>9.0855752405948997E-4</v>
      </c>
      <c r="G20" s="1">
        <f t="shared" si="16"/>
        <v>-3.2635334645669299E-3</v>
      </c>
      <c r="H20" s="1">
        <f t="shared" si="16"/>
        <v>2.2468285214348981E-5</v>
      </c>
      <c r="I20" s="1">
        <f t="shared" si="16"/>
        <v>2.2337051618546554E-5</v>
      </c>
      <c r="J20" s="1">
        <f t="shared" si="16"/>
        <v>4.270723972003475E-4</v>
      </c>
      <c r="K20" s="33">
        <f t="shared" si="16"/>
        <v>-2.2468285214348981E-5</v>
      </c>
      <c r="W20" s="32">
        <f>W19/$K$3</f>
        <v>4.6341863517054854E-5</v>
      </c>
      <c r="X20" s="1">
        <f t="shared" ref="X20:AE20" si="17">X19/$K$3</f>
        <v>5.5500874890541697E-6</v>
      </c>
      <c r="Y20" s="1">
        <f t="shared" si="17"/>
        <v>1.1947725284329097E-5</v>
      </c>
      <c r="Z20" s="1">
        <f t="shared" si="17"/>
        <v>4.0053587051629358E-5</v>
      </c>
      <c r="AA20" s="1">
        <f t="shared" si="17"/>
        <v>-5.7879483814520259E-5</v>
      </c>
      <c r="AB20" s="1">
        <f t="shared" si="17"/>
        <v>-1.1589566929134576E-4</v>
      </c>
      <c r="AC20" s="1">
        <f t="shared" si="17"/>
        <v>-1.7771216098017212E-6</v>
      </c>
      <c r="AD20" s="1">
        <f t="shared" si="17"/>
        <v>9.8151793525918195E-6</v>
      </c>
      <c r="AE20" s="2">
        <f t="shared" si="17"/>
        <v>7.2041776028010905E-5</v>
      </c>
      <c r="AF20" s="2">
        <f>AF19/$K$3</f>
        <v>-1.0197944007008208E-5</v>
      </c>
      <c r="AG20" s="26" t="s">
        <v>16</v>
      </c>
      <c r="AI20" s="32">
        <v>16</v>
      </c>
      <c r="AJ20" s="1">
        <f t="shared" si="0"/>
        <v>0.19375000000000001</v>
      </c>
      <c r="AK20" s="1">
        <f t="shared" si="1"/>
        <v>0.79471944537963413</v>
      </c>
      <c r="AL20" s="1">
        <f t="shared" si="2"/>
        <v>0.80625000000000002</v>
      </c>
      <c r="AM20" s="1">
        <f t="shared" si="3"/>
        <v>0.97029939785993358</v>
      </c>
      <c r="AN20" s="1">
        <f t="shared" si="4"/>
        <v>-0.86209756667827031</v>
      </c>
      <c r="AO20" s="33">
        <v>-3.7795275590599142E-5</v>
      </c>
    </row>
    <row r="21" spans="2:41" ht="15.75" thickBot="1" x14ac:dyDescent="0.3">
      <c r="C21" s="26" t="s">
        <v>20</v>
      </c>
      <c r="D21" s="50"/>
      <c r="E21" s="29">
        <f t="shared" ref="E21:K21" si="18">$K$3*$K$4*(E20^2)</f>
        <v>3.991551000076906E-8</v>
      </c>
      <c r="F21" s="29">
        <f t="shared" si="18"/>
        <v>6.603814196200886E-5</v>
      </c>
      <c r="G21" s="29">
        <f t="shared" si="18"/>
        <v>8.5205205394785839E-4</v>
      </c>
      <c r="H21" s="29">
        <f t="shared" si="18"/>
        <v>4.038590723786664E-8</v>
      </c>
      <c r="I21" s="29">
        <f t="shared" si="18"/>
        <v>3.991551000076906E-8</v>
      </c>
      <c r="J21" s="29">
        <f t="shared" si="18"/>
        <v>1.4591266596036111E-5</v>
      </c>
      <c r="K21" s="30">
        <f t="shared" si="18"/>
        <v>4.038590723786664E-8</v>
      </c>
      <c r="W21" s="28">
        <f>SUMSQ(W11:W18)</f>
        <v>2.1883202099733768E-8</v>
      </c>
      <c r="X21" s="29">
        <f t="shared" ref="X21:AE21" si="19">SUMSQ(X11:X18)</f>
        <v>7.5045983425126361E-10</v>
      </c>
      <c r="Y21" s="29">
        <f t="shared" si="19"/>
        <v>2.7797774731303167E-9</v>
      </c>
      <c r="Z21" s="29">
        <f t="shared" si="19"/>
        <v>3.3576042769373766E-8</v>
      </c>
      <c r="AA21" s="29">
        <f t="shared" si="19"/>
        <v>5.3238654934094057E-8</v>
      </c>
      <c r="AB21" s="29">
        <f t="shared" si="19"/>
        <v>1.4510427693697275E-7</v>
      </c>
      <c r="AC21" s="29">
        <f t="shared" si="19"/>
        <v>5.5523598701309151E-10</v>
      </c>
      <c r="AD21" s="29">
        <f t="shared" si="19"/>
        <v>3.045663282683108E-8</v>
      </c>
      <c r="AE21" s="51">
        <f t="shared" si="19"/>
        <v>6.0679779692923472E-8</v>
      </c>
      <c r="AF21" s="51">
        <f>SUMSQ(AF11:AF18)</f>
        <v>7.7191972285133288E-9</v>
      </c>
      <c r="AG21" s="9" t="s">
        <v>58</v>
      </c>
      <c r="AI21" s="32">
        <v>17</v>
      </c>
      <c r="AJ21" s="1">
        <f t="shared" si="0"/>
        <v>0.20624999999999999</v>
      </c>
      <c r="AK21" s="1">
        <f t="shared" si="1"/>
        <v>0.80170603714906297</v>
      </c>
      <c r="AL21" s="1">
        <f t="shared" si="2"/>
        <v>0.79374999999999996</v>
      </c>
      <c r="AM21" s="1">
        <f t="shared" si="3"/>
        <v>0.96817914466218191</v>
      </c>
      <c r="AN21" s="1">
        <f t="shared" si="4"/>
        <v>-0.81738295788941406</v>
      </c>
      <c r="AO21" s="33">
        <v>-3.0314960630399911E-5</v>
      </c>
    </row>
    <row r="22" spans="2:41" ht="15.75" thickBot="1" x14ac:dyDescent="0.3">
      <c r="C22" s="7" t="s">
        <v>56</v>
      </c>
      <c r="D22" s="52">
        <f>SUM(D21:K21,AF22)</f>
        <v>9.3319880860016349E-4</v>
      </c>
      <c r="AF22" s="16">
        <f>SUM(W21:AF21)</f>
        <v>3.5674325978283692E-7</v>
      </c>
      <c r="AG22" s="10" t="s">
        <v>59</v>
      </c>
      <c r="AI22" s="32">
        <v>18</v>
      </c>
      <c r="AJ22" s="1">
        <f t="shared" si="0"/>
        <v>0.21875</v>
      </c>
      <c r="AK22" s="1">
        <f t="shared" si="1"/>
        <v>0.80833750333726595</v>
      </c>
      <c r="AL22" s="1">
        <f t="shared" si="2"/>
        <v>0.78125</v>
      </c>
      <c r="AM22" s="1">
        <f t="shared" si="3"/>
        <v>0.96602997917317479</v>
      </c>
      <c r="AN22" s="1">
        <f t="shared" si="4"/>
        <v>-0.77427005635431245</v>
      </c>
      <c r="AO22" s="33">
        <v>-2.9571303586900351E-5</v>
      </c>
    </row>
    <row r="23" spans="2:41" x14ac:dyDescent="0.25">
      <c r="C23" s="6" t="s">
        <v>40</v>
      </c>
      <c r="D23" s="53"/>
      <c r="E23" s="24">
        <f>E21/$D$22</f>
        <v>4.2772782854967385E-5</v>
      </c>
      <c r="F23" s="24">
        <f t="shared" ref="F23:J23" si="20">F21/$D$22</f>
        <v>7.0765351770078644E-2</v>
      </c>
      <c r="G23" s="24">
        <f t="shared" si="20"/>
        <v>0.9130445153760659</v>
      </c>
      <c r="H23" s="24">
        <f t="shared" si="20"/>
        <v>4.3276852548115828E-5</v>
      </c>
      <c r="I23" s="24">
        <f t="shared" si="20"/>
        <v>4.2772782854967385E-5</v>
      </c>
      <c r="J23" s="24">
        <f t="shared" si="20"/>
        <v>1.5635753562441436E-2</v>
      </c>
      <c r="K23" s="25">
        <f>K21/$D$22</f>
        <v>4.3276852548115828E-5</v>
      </c>
      <c r="AF23" s="27">
        <f>AF22/$D$22</f>
        <v>3.8228002060779144E-4</v>
      </c>
      <c r="AG23" s="54" t="s">
        <v>40</v>
      </c>
      <c r="AI23" s="32">
        <v>19</v>
      </c>
      <c r="AJ23" s="1">
        <f t="shared" si="0"/>
        <v>0.23125000000000001</v>
      </c>
      <c r="AK23" s="1">
        <f t="shared" si="1"/>
        <v>0.81465071646106268</v>
      </c>
      <c r="AL23" s="1">
        <f t="shared" si="2"/>
        <v>0.76875000000000004</v>
      </c>
      <c r="AM23" s="1">
        <f t="shared" si="3"/>
        <v>0.96385103494214552</v>
      </c>
      <c r="AN23" s="1">
        <f t="shared" si="4"/>
        <v>-0.7325735637421168</v>
      </c>
      <c r="AO23" s="33">
        <v>-2.0384951880900521E-5</v>
      </c>
    </row>
    <row r="24" spans="2:41" ht="15.75" thickBot="1" x14ac:dyDescent="0.3">
      <c r="C24" s="55" t="s">
        <v>41</v>
      </c>
      <c r="E24" s="3">
        <f>E23*100</f>
        <v>4.2772782854967389E-3</v>
      </c>
      <c r="F24" s="3">
        <f t="shared" ref="F24:K24" si="21">F23*100</f>
        <v>7.0765351770078642</v>
      </c>
      <c r="G24" s="3">
        <f t="shared" si="21"/>
        <v>91.304451537606596</v>
      </c>
      <c r="H24" s="3">
        <f t="shared" si="21"/>
        <v>4.3276852548115828E-3</v>
      </c>
      <c r="I24" s="3">
        <f t="shared" si="21"/>
        <v>4.2772782854967389E-3</v>
      </c>
      <c r="J24" s="3">
        <f t="shared" si="21"/>
        <v>1.5635753562441437</v>
      </c>
      <c r="K24" s="47">
        <f t="shared" si="21"/>
        <v>4.3276852548115828E-3</v>
      </c>
      <c r="AF24" s="31">
        <f>AF23*100</f>
        <v>3.8228002060779143E-2</v>
      </c>
      <c r="AG24" s="56" t="s">
        <v>41</v>
      </c>
      <c r="AI24" s="32">
        <v>20</v>
      </c>
      <c r="AJ24" s="1">
        <f t="shared" si="0"/>
        <v>0.24374999999999999</v>
      </c>
      <c r="AK24" s="1">
        <f t="shared" si="1"/>
        <v>0.82067697203249279</v>
      </c>
      <c r="AL24" s="1">
        <f t="shared" si="2"/>
        <v>0.75624999999999998</v>
      </c>
      <c r="AM24" s="1">
        <f t="shared" si="3"/>
        <v>0.96164140493723416</v>
      </c>
      <c r="AN24" s="1">
        <f t="shared" si="4"/>
        <v>-0.69213536556228017</v>
      </c>
      <c r="AO24" s="33">
        <v>-9.7550306214005608E-6</v>
      </c>
    </row>
    <row r="25" spans="2:41" ht="15" customHeight="1" x14ac:dyDescent="0.25">
      <c r="B25" s="67" t="s">
        <v>54</v>
      </c>
      <c r="C25" s="6" t="s">
        <v>55</v>
      </c>
      <c r="D25" s="50">
        <f t="shared" ref="D25:K25" si="22">D20-$D$37</f>
        <v>4.5874121275271381E-3</v>
      </c>
      <c r="E25" s="1">
        <f t="shared" si="22"/>
        <v>-3.8025317792191626E-5</v>
      </c>
      <c r="F25" s="1">
        <f t="shared" si="22"/>
        <v>8.9286925788584486E-4</v>
      </c>
      <c r="G25" s="1">
        <f t="shared" si="22"/>
        <v>-3.279221730740575E-3</v>
      </c>
      <c r="H25" s="1">
        <f t="shared" si="22"/>
        <v>6.7800190407039122E-6</v>
      </c>
      <c r="I25" s="1">
        <f t="shared" si="22"/>
        <v>6.6487854449014861E-6</v>
      </c>
      <c r="J25" s="1">
        <f t="shared" si="22"/>
        <v>4.1138413102670244E-4</v>
      </c>
      <c r="K25" s="33">
        <f t="shared" si="22"/>
        <v>-3.8156551387994052E-5</v>
      </c>
      <c r="AI25" s="32">
        <v>21</v>
      </c>
      <c r="AJ25" s="1">
        <f t="shared" si="0"/>
        <v>0.25624999999999998</v>
      </c>
      <c r="AK25" s="1">
        <f t="shared" si="1"/>
        <v>0.82644307010087958</v>
      </c>
      <c r="AL25" s="1">
        <f t="shared" si="2"/>
        <v>0.74375000000000002</v>
      </c>
      <c r="AM25" s="1">
        <f t="shared" si="3"/>
        <v>0.95940013893748965</v>
      </c>
      <c r="AN25" s="1">
        <f t="shared" si="4"/>
        <v>-0.6528192079877555</v>
      </c>
      <c r="AO25" s="33">
        <v>-3.9370078740000001E-6</v>
      </c>
    </row>
    <row r="26" spans="2:41" ht="15.75" thickBot="1" x14ac:dyDescent="0.3">
      <c r="B26" s="68"/>
      <c r="C26" s="56" t="s">
        <v>46</v>
      </c>
      <c r="D26" s="57">
        <f t="shared" ref="D26:K26" si="23">D20+$D$37</f>
        <v>4.6187886598744289E-3</v>
      </c>
      <c r="E26" s="29">
        <f t="shared" si="23"/>
        <v>-6.6487854449014861E-6</v>
      </c>
      <c r="F26" s="29">
        <f t="shared" si="23"/>
        <v>9.2424579023313508E-4</v>
      </c>
      <c r="G26" s="29">
        <f t="shared" si="23"/>
        <v>-3.2478451983932849E-3</v>
      </c>
      <c r="H26" s="29">
        <f t="shared" si="23"/>
        <v>3.8156551387994052E-5</v>
      </c>
      <c r="I26" s="29">
        <f t="shared" si="23"/>
        <v>3.8025317792191626E-5</v>
      </c>
      <c r="J26" s="29">
        <f t="shared" si="23"/>
        <v>4.4276066337399256E-4</v>
      </c>
      <c r="K26" s="30">
        <f t="shared" si="23"/>
        <v>-6.7800190407039122E-6</v>
      </c>
      <c r="AI26" s="32">
        <v>22</v>
      </c>
      <c r="AJ26" s="1">
        <f t="shared" si="0"/>
        <v>0.26874999999999999</v>
      </c>
      <c r="AK26" s="1">
        <f t="shared" si="1"/>
        <v>0.83197214529372965</v>
      </c>
      <c r="AL26" s="1">
        <f t="shared" si="2"/>
        <v>0.73124999999999996</v>
      </c>
      <c r="AM26" s="1">
        <f t="shared" si="3"/>
        <v>0.95712624071026431</v>
      </c>
      <c r="AN26" s="1">
        <f t="shared" si="4"/>
        <v>-0.61450660849518524</v>
      </c>
      <c r="AO26" s="33">
        <v>-3.9370078740000001E-6</v>
      </c>
    </row>
    <row r="27" spans="2:41" x14ac:dyDescent="0.25">
      <c r="AI27" s="32">
        <v>23</v>
      </c>
      <c r="AJ27" s="1">
        <f t="shared" si="0"/>
        <v>0.28125</v>
      </c>
      <c r="AK27" s="1">
        <f t="shared" si="1"/>
        <v>0.83728431266736147</v>
      </c>
      <c r="AL27" s="1">
        <f t="shared" si="2"/>
        <v>0.71875</v>
      </c>
      <c r="AM27" s="1">
        <f t="shared" si="3"/>
        <v>0.95481866495234291</v>
      </c>
      <c r="AN27" s="1">
        <f t="shared" si="4"/>
        <v>-0.57709366971925891</v>
      </c>
      <c r="AO27" s="33">
        <v>-3.9370078740000001E-6</v>
      </c>
    </row>
    <row r="28" spans="2:41" x14ac:dyDescent="0.25">
      <c r="AI28" s="32">
        <v>24</v>
      </c>
      <c r="AJ28" s="1">
        <f t="shared" si="0"/>
        <v>0.29375000000000001</v>
      </c>
      <c r="AK28" s="1">
        <f t="shared" si="1"/>
        <v>0.8423971765065742</v>
      </c>
      <c r="AL28" s="1">
        <f t="shared" si="2"/>
        <v>0.70625000000000004</v>
      </c>
      <c r="AM28" s="1">
        <f t="shared" si="3"/>
        <v>0.95247631397053778</v>
      </c>
      <c r="AN28" s="1">
        <f t="shared" si="4"/>
        <v>-0.54048856494806119</v>
      </c>
      <c r="AO28" s="33">
        <v>-3.9370078740000001E-6</v>
      </c>
    </row>
    <row r="29" spans="2:41" x14ac:dyDescent="0.25">
      <c r="AI29" s="32">
        <v>25</v>
      </c>
      <c r="AJ29" s="1">
        <f t="shared" si="0"/>
        <v>0.30625000000000002</v>
      </c>
      <c r="AK29" s="1">
        <f t="shared" si="1"/>
        <v>0.84732623567844334</v>
      </c>
      <c r="AL29" s="1">
        <f t="shared" si="2"/>
        <v>0.69374999999999998</v>
      </c>
      <c r="AM29" s="1">
        <f t="shared" si="3"/>
        <v>0.95009803407451898</v>
      </c>
      <c r="AN29" s="1">
        <f t="shared" si="4"/>
        <v>-0.50460953012473142</v>
      </c>
      <c r="AO29" s="33">
        <v>-3.9370078740000001E-6</v>
      </c>
    </row>
    <row r="30" spans="2:41" x14ac:dyDescent="0.25">
      <c r="AI30" s="32">
        <v>26</v>
      </c>
      <c r="AJ30" s="1">
        <f t="shared" si="0"/>
        <v>0.31874999999999998</v>
      </c>
      <c r="AK30" s="1">
        <f t="shared" si="1"/>
        <v>0.85208520988517489</v>
      </c>
      <c r="AL30" s="1">
        <f t="shared" si="2"/>
        <v>0.68125000000000002</v>
      </c>
      <c r="AM30" s="1">
        <f t="shared" si="3"/>
        <v>0.94768261165125156</v>
      </c>
      <c r="AN30" s="1">
        <f t="shared" si="4"/>
        <v>-0.4693832426714365</v>
      </c>
      <c r="AO30" s="33">
        <v>-3.9370078740000001E-6</v>
      </c>
    </row>
    <row r="31" spans="2:41" x14ac:dyDescent="0.25">
      <c r="AI31" s="32">
        <v>27</v>
      </c>
      <c r="AJ31" s="1">
        <f t="shared" si="0"/>
        <v>0.33124999999999999</v>
      </c>
      <c r="AK31" s="1">
        <f t="shared" si="1"/>
        <v>0.85668630471196716</v>
      </c>
      <c r="AL31" s="1">
        <f t="shared" si="2"/>
        <v>0.66874999999999996</v>
      </c>
      <c r="AM31" s="1">
        <f t="shared" si="3"/>
        <v>0.94522876888652319</v>
      </c>
      <c r="AN31" s="1">
        <f t="shared" si="4"/>
        <v>-0.43474349909707011</v>
      </c>
      <c r="AO31" s="33">
        <v>-3.9370078740000001E-6</v>
      </c>
    </row>
    <row r="32" spans="2:41" ht="15.75" thickBot="1" x14ac:dyDescent="0.3">
      <c r="AI32" s="32">
        <v>28</v>
      </c>
      <c r="AJ32" s="1">
        <f t="shared" si="0"/>
        <v>0.34375</v>
      </c>
      <c r="AK32" s="1">
        <f t="shared" si="1"/>
        <v>0.86114042880167974</v>
      </c>
      <c r="AL32" s="1">
        <f t="shared" si="2"/>
        <v>0.65625</v>
      </c>
      <c r="AM32" s="1">
        <f t="shared" si="3"/>
        <v>0.94273515909458949</v>
      </c>
      <c r="AN32" s="1">
        <f t="shared" si="4"/>
        <v>-0.4006301257381869</v>
      </c>
      <c r="AO32" s="33">
        <v>-3.9370078740000001E-6</v>
      </c>
    </row>
    <row r="33" spans="3:41" ht="15.75" thickBot="1" x14ac:dyDescent="0.3">
      <c r="C33" s="65" t="s">
        <v>44</v>
      </c>
      <c r="D33" s="66"/>
      <c r="F33" s="4"/>
      <c r="AI33" s="32">
        <v>29</v>
      </c>
      <c r="AJ33" s="1">
        <f t="shared" si="0"/>
        <v>0.35625000000000001</v>
      </c>
      <c r="AK33" s="1">
        <f t="shared" si="1"/>
        <v>0.86545737321003446</v>
      </c>
      <c r="AL33" s="1">
        <f t="shared" si="2"/>
        <v>0.64375000000000004</v>
      </c>
      <c r="AM33" s="1">
        <f t="shared" si="3"/>
        <v>0.94020036161182075</v>
      </c>
      <c r="AN33" s="1">
        <f t="shared" si="4"/>
        <v>-0.36698807305277065</v>
      </c>
      <c r="AO33" s="33">
        <v>-3.9370078740000001E-6</v>
      </c>
    </row>
    <row r="34" spans="3:41" x14ac:dyDescent="0.25">
      <c r="C34" s="58" t="s">
        <v>45</v>
      </c>
      <c r="D34" s="25">
        <f>AF22/ (K3 * (K4-1))</f>
        <v>4.9547674969838462E-9</v>
      </c>
      <c r="AI34" s="32">
        <v>30</v>
      </c>
      <c r="AJ34" s="1">
        <f t="shared" si="0"/>
        <v>0.36875000000000002</v>
      </c>
      <c r="AK34" s="1">
        <f t="shared" si="1"/>
        <v>0.86964596060865607</v>
      </c>
      <c r="AL34" s="1">
        <f t="shared" si="2"/>
        <v>0.63124999999999998</v>
      </c>
      <c r="AM34" s="1">
        <f t="shared" si="3"/>
        <v>0.93762287620431106</v>
      </c>
      <c r="AN34" s="1">
        <f t="shared" si="4"/>
        <v>-0.33376665557466606</v>
      </c>
      <c r="AO34" s="33">
        <v>-3.9370078740000001E-6</v>
      </c>
    </row>
    <row r="35" spans="3:41" ht="75" customHeight="1" x14ac:dyDescent="0.25">
      <c r="C35" s="59" t="s">
        <v>48</v>
      </c>
      <c r="D35" s="60">
        <v>1.99346356627858</v>
      </c>
      <c r="E35" s="5"/>
      <c r="F35" s="5"/>
      <c r="G35" s="5"/>
      <c r="H35" s="5"/>
      <c r="I35" s="5"/>
      <c r="J35" s="5"/>
      <c r="AI35" s="32">
        <v>31</v>
      </c>
      <c r="AJ35" s="1">
        <f t="shared" si="0"/>
        <v>0.38124999999999998</v>
      </c>
      <c r="AK35" s="1">
        <f t="shared" si="1"/>
        <v>0.87371417024423537</v>
      </c>
      <c r="AL35" s="1">
        <f t="shared" si="2"/>
        <v>0.61875000000000002</v>
      </c>
      <c r="AM35" s="1">
        <f t="shared" si="3"/>
        <v>0.93500111693255283</v>
      </c>
      <c r="AN35" s="1">
        <f t="shared" si="4"/>
        <v>-0.30091890823963879</v>
      </c>
      <c r="AO35" s="33">
        <v>-3.9370078740000001E-6</v>
      </c>
    </row>
    <row r="36" spans="3:41" x14ac:dyDescent="0.25">
      <c r="C36" s="61" t="s">
        <v>49</v>
      </c>
      <c r="D36" s="33">
        <f>K3*K4</f>
        <v>80</v>
      </c>
      <c r="AI36" s="32">
        <v>32</v>
      </c>
      <c r="AJ36" s="1">
        <f t="shared" si="0"/>
        <v>0.39374999999999999</v>
      </c>
      <c r="AK36" s="1">
        <f t="shared" si="1"/>
        <v>0.87766924325053886</v>
      </c>
      <c r="AL36" s="1">
        <f t="shared" si="2"/>
        <v>0.60624999999999996</v>
      </c>
      <c r="AM36" s="1">
        <f t="shared" si="3"/>
        <v>0.93233340540831988</v>
      </c>
      <c r="AN36" s="1">
        <f t="shared" si="4"/>
        <v>-0.26840103619470485</v>
      </c>
      <c r="AO36" s="33">
        <v>-3.9370078740000001E-6</v>
      </c>
    </row>
    <row r="37" spans="3:41" ht="15.75" thickBot="1" x14ac:dyDescent="0.3">
      <c r="C37" s="62" t="s">
        <v>47</v>
      </c>
      <c r="D37" s="30">
        <f>D35*( SQRT(D34/(D36)))</f>
        <v>1.5688266173645068E-5</v>
      </c>
      <c r="AI37" s="32">
        <v>33</v>
      </c>
      <c r="AJ37" s="1">
        <f t="shared" si="0"/>
        <v>0.40625</v>
      </c>
      <c r="AK37" s="1">
        <f t="shared" si="1"/>
        <v>0.88151777192158443</v>
      </c>
      <c r="AL37" s="1">
        <f t="shared" si="2"/>
        <v>0.59375</v>
      </c>
      <c r="AM37" s="1">
        <f t="shared" si="3"/>
        <v>0.92961796336964952</v>
      </c>
      <c r="AN37" s="1">
        <f t="shared" si="4"/>
        <v>-0.23617194000999964</v>
      </c>
      <c r="AO37" s="33">
        <v>2.6246719140102242E-7</v>
      </c>
    </row>
    <row r="38" spans="3:41" x14ac:dyDescent="0.25">
      <c r="AI38" s="32">
        <v>34</v>
      </c>
      <c r="AJ38" s="1">
        <f t="shared" si="0"/>
        <v>0.41875000000000001</v>
      </c>
      <c r="AK38" s="1">
        <f t="shared" si="1"/>
        <v>0.88526577580203869</v>
      </c>
      <c r="AL38" s="1">
        <f t="shared" si="2"/>
        <v>0.58125000000000004</v>
      </c>
      <c r="AM38" s="1">
        <f t="shared" si="3"/>
        <v>0.92685290448900204</v>
      </c>
      <c r="AN38" s="1">
        <f t="shared" si="4"/>
        <v>-0.20419280185299005</v>
      </c>
      <c r="AO38" s="33">
        <v>1.9685039373000708E-6</v>
      </c>
    </row>
    <row r="39" spans="3:41" x14ac:dyDescent="0.25">
      <c r="AI39" s="32">
        <v>35</v>
      </c>
      <c r="AJ39" s="1">
        <f t="shared" si="0"/>
        <v>0.43125000000000002</v>
      </c>
      <c r="AK39" s="1">
        <f t="shared" si="1"/>
        <v>0.8889187668730304</v>
      </c>
      <c r="AL39" s="1">
        <f t="shared" si="2"/>
        <v>0.56874999999999998</v>
      </c>
      <c r="AM39" s="1">
        <f t="shared" si="3"/>
        <v>0.92403622531703655</v>
      </c>
      <c r="AN39" s="1">
        <f t="shared" si="4"/>
        <v>-0.17242672096007022</v>
      </c>
      <c r="AO39" s="33">
        <v>1.9685039373000708E-6</v>
      </c>
    </row>
    <row r="40" spans="3:41" x14ac:dyDescent="0.25">
      <c r="AI40" s="32">
        <v>36</v>
      </c>
      <c r="AJ40" s="1">
        <f t="shared" si="0"/>
        <v>0.44374999999999998</v>
      </c>
      <c r="AK40" s="1">
        <f t="shared" si="1"/>
        <v>0.89248180566384738</v>
      </c>
      <c r="AL40" s="1">
        <f t="shared" si="2"/>
        <v>0.55625000000000002</v>
      </c>
      <c r="AM40" s="1">
        <f t="shared" si="3"/>
        <v>0.92116579524957742</v>
      </c>
      <c r="AN40" s="1">
        <f t="shared" si="4"/>
        <v>-0.1408383888659345</v>
      </c>
      <c r="AO40" s="33">
        <v>2.6246719159999998E-6</v>
      </c>
    </row>
    <row r="41" spans="3:41" x14ac:dyDescent="0.25">
      <c r="AI41" s="32">
        <v>37</v>
      </c>
      <c r="AJ41" s="1">
        <f t="shared" si="0"/>
        <v>0.45624999999999999</v>
      </c>
      <c r="AK41" s="1">
        <f t="shared" si="1"/>
        <v>0.89595954977027736</v>
      </c>
      <c r="AL41" s="1">
        <f t="shared" si="2"/>
        <v>0.54374999999999996</v>
      </c>
      <c r="AM41" s="1">
        <f t="shared" si="3"/>
        <v>0.91823934538784691</v>
      </c>
      <c r="AN41" s="1">
        <f t="shared" si="4"/>
        <v>-0.10939379648226645</v>
      </c>
      <c r="AO41" s="33">
        <v>2.6246719159999998E-6</v>
      </c>
    </row>
    <row r="42" spans="3:41" x14ac:dyDescent="0.25">
      <c r="AI42" s="32">
        <v>38</v>
      </c>
      <c r="AJ42" s="1">
        <f t="shared" si="0"/>
        <v>0.46875</v>
      </c>
      <c r="AK42" s="1">
        <f t="shared" si="1"/>
        <v>0.89935629598512135</v>
      </c>
      <c r="AL42" s="1">
        <f t="shared" si="2"/>
        <v>0.53125</v>
      </c>
      <c r="AM42" s="1">
        <f t="shared" si="3"/>
        <v>0.91525445614133283</v>
      </c>
      <c r="AN42" s="1">
        <f t="shared" si="4"/>
        <v>-7.8059966366998385E-2</v>
      </c>
      <c r="AO42" s="33">
        <v>2.6246719159999998E-6</v>
      </c>
    </row>
    <row r="43" spans="3:41" x14ac:dyDescent="0.25">
      <c r="AI43" s="32">
        <v>39</v>
      </c>
      <c r="AJ43" s="1">
        <f t="shared" si="0"/>
        <v>0.48125000000000001</v>
      </c>
      <c r="AK43" s="1">
        <f t="shared" si="1"/>
        <v>0.90267601702825595</v>
      </c>
      <c r="AL43" s="1">
        <f t="shared" si="2"/>
        <v>0.51875000000000004</v>
      </c>
      <c r="AM43" s="1">
        <f t="shared" si="3"/>
        <v>0.91220854339809221</v>
      </c>
      <c r="AN43" s="1">
        <f t="shared" si="4"/>
        <v>-4.6804704475896027E-2</v>
      </c>
      <c r="AO43" s="33">
        <v>2.6246719159999998E-6</v>
      </c>
    </row>
    <row r="44" spans="3:41" x14ac:dyDescent="0.25">
      <c r="AI44" s="32">
        <v>40</v>
      </c>
      <c r="AJ44" s="1">
        <f t="shared" si="0"/>
        <v>0.49375000000000002</v>
      </c>
      <c r="AK44" s="1">
        <f t="shared" si="1"/>
        <v>0.90592239368953276</v>
      </c>
      <c r="AL44" s="1">
        <f t="shared" si="2"/>
        <v>0.50624999999999998</v>
      </c>
      <c r="AM44" s="1">
        <f t="shared" si="3"/>
        <v>0.90909884305801247</v>
      </c>
      <c r="AN44" s="1">
        <f t="shared" si="4"/>
        <v>-1.5596366399235411E-2</v>
      </c>
      <c r="AO44" s="33">
        <v>2.974628171599145E-6</v>
      </c>
    </row>
    <row r="45" spans="3:41" x14ac:dyDescent="0.25">
      <c r="AI45" s="32">
        <v>41</v>
      </c>
      <c r="AJ45" s="1">
        <f t="shared" si="0"/>
        <v>0.50624999999999998</v>
      </c>
      <c r="AK45" s="1">
        <f t="shared" si="1"/>
        <v>0.90909884305801247</v>
      </c>
      <c r="AL45" s="1">
        <f t="shared" si="2"/>
        <v>0.49375000000000002</v>
      </c>
      <c r="AM45" s="1">
        <f t="shared" si="3"/>
        <v>0.90592239368953276</v>
      </c>
      <c r="AN45" s="1">
        <f t="shared" si="4"/>
        <v>1.5596366399235411E-2</v>
      </c>
      <c r="AO45" s="33">
        <v>2.974628171599145E-6</v>
      </c>
    </row>
    <row r="46" spans="3:41" x14ac:dyDescent="0.25">
      <c r="AI46" s="32">
        <v>42</v>
      </c>
      <c r="AJ46" s="1">
        <f t="shared" si="0"/>
        <v>0.51875000000000004</v>
      </c>
      <c r="AK46" s="1">
        <f t="shared" si="1"/>
        <v>0.91220854339809221</v>
      </c>
      <c r="AL46" s="1">
        <f t="shared" si="2"/>
        <v>0.48124999999999996</v>
      </c>
      <c r="AM46" s="1">
        <f t="shared" si="3"/>
        <v>0.90267601702825595</v>
      </c>
      <c r="AN46" s="1">
        <f t="shared" si="4"/>
        <v>4.6804704475896027E-2</v>
      </c>
      <c r="AO46" s="33">
        <v>3.7620297464006909E-6</v>
      </c>
    </row>
    <row r="47" spans="3:41" x14ac:dyDescent="0.25">
      <c r="AI47" s="32">
        <v>43</v>
      </c>
      <c r="AJ47" s="1">
        <f t="shared" si="0"/>
        <v>0.53125</v>
      </c>
      <c r="AK47" s="1">
        <f t="shared" si="1"/>
        <v>0.91525445614133283</v>
      </c>
      <c r="AL47" s="1">
        <f t="shared" si="2"/>
        <v>0.46875</v>
      </c>
      <c r="AM47" s="1">
        <f t="shared" si="3"/>
        <v>0.89935629598512135</v>
      </c>
      <c r="AN47" s="1">
        <f t="shared" si="4"/>
        <v>7.8059966366998385E-2</v>
      </c>
      <c r="AO47" s="33">
        <v>5.1618547676005036E-6</v>
      </c>
    </row>
    <row r="48" spans="3:41" x14ac:dyDescent="0.25">
      <c r="AI48" s="32">
        <v>44</v>
      </c>
      <c r="AJ48" s="1">
        <f t="shared" si="0"/>
        <v>0.54374999999999996</v>
      </c>
      <c r="AK48" s="1">
        <f t="shared" si="1"/>
        <v>0.91823934538784691</v>
      </c>
      <c r="AL48" s="1">
        <f t="shared" si="2"/>
        <v>0.45625000000000004</v>
      </c>
      <c r="AM48" s="1">
        <f t="shared" si="3"/>
        <v>0.89595954977027736</v>
      </c>
      <c r="AN48" s="1">
        <f t="shared" si="4"/>
        <v>0.10939379648226645</v>
      </c>
      <c r="AO48" s="33">
        <v>5.5118110234009246E-6</v>
      </c>
    </row>
    <row r="49" spans="35:41" x14ac:dyDescent="0.25">
      <c r="AI49" s="32">
        <v>45</v>
      </c>
      <c r="AJ49" s="1">
        <f t="shared" si="0"/>
        <v>0.55625000000000002</v>
      </c>
      <c r="AK49" s="1">
        <f t="shared" si="1"/>
        <v>0.92116579524957742</v>
      </c>
      <c r="AL49" s="1">
        <f t="shared" si="2"/>
        <v>0.44374999999999998</v>
      </c>
      <c r="AM49" s="1">
        <f t="shared" si="3"/>
        <v>0.89248180566384738</v>
      </c>
      <c r="AN49" s="1">
        <f t="shared" si="4"/>
        <v>0.1408383888659345</v>
      </c>
      <c r="AO49" s="33">
        <v>8.5301837273003833E-6</v>
      </c>
    </row>
    <row r="50" spans="35:41" x14ac:dyDescent="0.25">
      <c r="AI50" s="32">
        <v>46</v>
      </c>
      <c r="AJ50" s="1">
        <f t="shared" si="0"/>
        <v>0.56874999999999998</v>
      </c>
      <c r="AK50" s="1">
        <f t="shared" si="1"/>
        <v>0.92403622531703655</v>
      </c>
      <c r="AL50" s="1">
        <f t="shared" si="2"/>
        <v>0.43125000000000002</v>
      </c>
      <c r="AM50" s="1">
        <f t="shared" si="3"/>
        <v>0.8889187668730304</v>
      </c>
      <c r="AN50" s="1">
        <f t="shared" si="4"/>
        <v>0.17242672096007022</v>
      </c>
      <c r="AO50" s="33">
        <v>8.5301837273003833E-6</v>
      </c>
    </row>
    <row r="51" spans="35:41" x14ac:dyDescent="0.25">
      <c r="AI51" s="32">
        <v>47</v>
      </c>
      <c r="AJ51" s="1">
        <f t="shared" si="0"/>
        <v>0.58125000000000004</v>
      </c>
      <c r="AK51" s="1">
        <f t="shared" si="1"/>
        <v>0.92685290448900204</v>
      </c>
      <c r="AL51" s="1">
        <f t="shared" si="2"/>
        <v>0.41874999999999996</v>
      </c>
      <c r="AM51" s="1">
        <f t="shared" si="3"/>
        <v>0.88526577580203869</v>
      </c>
      <c r="AN51" s="1">
        <f t="shared" si="4"/>
        <v>0.20419280185299005</v>
      </c>
      <c r="AO51" s="33">
        <v>9.1863517059999998E-6</v>
      </c>
    </row>
    <row r="52" spans="35:41" x14ac:dyDescent="0.25">
      <c r="AI52" s="32">
        <v>48</v>
      </c>
      <c r="AJ52" s="1">
        <f t="shared" si="0"/>
        <v>0.59375</v>
      </c>
      <c r="AK52" s="1">
        <f t="shared" si="1"/>
        <v>0.92961796336964952</v>
      </c>
      <c r="AL52" s="1">
        <f t="shared" si="2"/>
        <v>0.40625</v>
      </c>
      <c r="AM52" s="1">
        <f t="shared" si="3"/>
        <v>0.88151777192158443</v>
      </c>
      <c r="AN52" s="1">
        <f t="shared" si="4"/>
        <v>0.23617194000999964</v>
      </c>
      <c r="AO52" s="33">
        <v>9.1863517059999998E-6</v>
      </c>
    </row>
    <row r="53" spans="35:41" x14ac:dyDescent="0.25">
      <c r="AI53" s="32">
        <v>49</v>
      </c>
      <c r="AJ53" s="1">
        <f t="shared" si="0"/>
        <v>0.60624999999999996</v>
      </c>
      <c r="AK53" s="1">
        <f t="shared" si="1"/>
        <v>0.93233340540831988</v>
      </c>
      <c r="AL53" s="1">
        <f t="shared" si="2"/>
        <v>0.39375000000000004</v>
      </c>
      <c r="AM53" s="1">
        <f t="shared" si="3"/>
        <v>0.87766924325053886</v>
      </c>
      <c r="AN53" s="1">
        <f t="shared" si="4"/>
        <v>0.26840103619470485</v>
      </c>
      <c r="AO53" s="33">
        <v>9.1863517059999998E-6</v>
      </c>
    </row>
    <row r="54" spans="35:41" x14ac:dyDescent="0.25">
      <c r="AI54" s="32">
        <v>50</v>
      </c>
      <c r="AJ54" s="1">
        <f t="shared" si="0"/>
        <v>0.61875000000000002</v>
      </c>
      <c r="AK54" s="1">
        <f t="shared" si="1"/>
        <v>0.93500111693255283</v>
      </c>
      <c r="AL54" s="1">
        <f t="shared" si="2"/>
        <v>0.38124999999999998</v>
      </c>
      <c r="AM54" s="1">
        <f t="shared" si="3"/>
        <v>0.87371417024423537</v>
      </c>
      <c r="AN54" s="1">
        <f t="shared" si="4"/>
        <v>0.30091890823963879</v>
      </c>
      <c r="AO54" s="33">
        <v>9.1863517059999998E-6</v>
      </c>
    </row>
    <row r="55" spans="35:41" x14ac:dyDescent="0.25">
      <c r="AI55" s="32">
        <v>51</v>
      </c>
      <c r="AJ55" s="1">
        <f t="shared" si="0"/>
        <v>0.63124999999999998</v>
      </c>
      <c r="AK55" s="1">
        <f t="shared" si="1"/>
        <v>0.93762287620431106</v>
      </c>
      <c r="AL55" s="1">
        <f t="shared" si="2"/>
        <v>0.36875000000000002</v>
      </c>
      <c r="AM55" s="1">
        <f t="shared" si="3"/>
        <v>0.86964596060865607</v>
      </c>
      <c r="AN55" s="1">
        <f t="shared" si="4"/>
        <v>0.33376665557466606</v>
      </c>
      <c r="AO55" s="33">
        <v>1.03674540685994E-5</v>
      </c>
    </row>
    <row r="56" spans="35:41" x14ac:dyDescent="0.25">
      <c r="AI56" s="32">
        <v>52</v>
      </c>
      <c r="AJ56" s="1">
        <f t="shared" si="0"/>
        <v>0.64375000000000004</v>
      </c>
      <c r="AK56" s="1">
        <f t="shared" si="1"/>
        <v>0.94020036161182075</v>
      </c>
      <c r="AL56" s="1">
        <f t="shared" si="2"/>
        <v>0.35624999999999996</v>
      </c>
      <c r="AM56" s="1">
        <f t="shared" si="3"/>
        <v>0.86545737321003446</v>
      </c>
      <c r="AN56" s="1">
        <f t="shared" si="4"/>
        <v>0.36698807305277065</v>
      </c>
      <c r="AO56" s="33">
        <v>1.080489938759966E-5</v>
      </c>
    </row>
    <row r="57" spans="35:41" x14ac:dyDescent="0.25">
      <c r="AI57" s="32">
        <v>53</v>
      </c>
      <c r="AJ57" s="1">
        <f t="shared" si="0"/>
        <v>0.65625</v>
      </c>
      <c r="AK57" s="1">
        <f t="shared" si="1"/>
        <v>0.94273515909458949</v>
      </c>
      <c r="AL57" s="1">
        <f t="shared" si="2"/>
        <v>0.34375</v>
      </c>
      <c r="AM57" s="1">
        <f t="shared" si="3"/>
        <v>0.86114042880167974</v>
      </c>
      <c r="AN57" s="1">
        <f t="shared" si="4"/>
        <v>0.4006301257381869</v>
      </c>
      <c r="AO57" s="33">
        <v>1.286089238809913E-5</v>
      </c>
    </row>
    <row r="58" spans="35:41" x14ac:dyDescent="0.25">
      <c r="AI58" s="32">
        <v>54</v>
      </c>
      <c r="AJ58" s="1">
        <f t="shared" si="0"/>
        <v>0.66874999999999996</v>
      </c>
      <c r="AK58" s="1">
        <f t="shared" si="1"/>
        <v>0.94522876888652319</v>
      </c>
      <c r="AL58" s="1">
        <f t="shared" si="2"/>
        <v>0.33125000000000004</v>
      </c>
      <c r="AM58" s="1">
        <f t="shared" si="3"/>
        <v>0.85668630471196727</v>
      </c>
      <c r="AN58" s="1">
        <f t="shared" si="4"/>
        <v>0.43474349909706955</v>
      </c>
      <c r="AO58" s="33">
        <v>1.4260717410400501E-5</v>
      </c>
    </row>
    <row r="59" spans="35:41" x14ac:dyDescent="0.25">
      <c r="AI59" s="32">
        <v>55</v>
      </c>
      <c r="AJ59" s="1">
        <f t="shared" si="0"/>
        <v>0.68125000000000002</v>
      </c>
      <c r="AK59" s="1">
        <f t="shared" si="1"/>
        <v>0.94768261165125156</v>
      </c>
      <c r="AL59" s="1">
        <f t="shared" si="2"/>
        <v>0.31874999999999998</v>
      </c>
      <c r="AM59" s="1">
        <f t="shared" si="3"/>
        <v>0.85208520988517489</v>
      </c>
      <c r="AN59" s="1">
        <f t="shared" si="4"/>
        <v>0.4693832426714365</v>
      </c>
      <c r="AO59" s="33">
        <v>1.5660542432599511E-5</v>
      </c>
    </row>
    <row r="60" spans="35:41" x14ac:dyDescent="0.25">
      <c r="AI60" s="32">
        <v>56</v>
      </c>
      <c r="AJ60" s="1">
        <f t="shared" si="0"/>
        <v>0.69374999999999998</v>
      </c>
      <c r="AK60" s="1">
        <f t="shared" si="1"/>
        <v>0.95009803407451898</v>
      </c>
      <c r="AL60" s="1">
        <f t="shared" si="2"/>
        <v>0.30625000000000002</v>
      </c>
      <c r="AM60" s="1">
        <f t="shared" si="3"/>
        <v>0.84732623567844334</v>
      </c>
      <c r="AN60" s="1">
        <f t="shared" si="4"/>
        <v>0.50460953012473142</v>
      </c>
      <c r="AO60" s="33">
        <v>2.1172353456099319E-5</v>
      </c>
    </row>
    <row r="61" spans="35:41" x14ac:dyDescent="0.25">
      <c r="AI61" s="32">
        <v>57</v>
      </c>
      <c r="AJ61" s="1">
        <f t="shared" si="0"/>
        <v>0.70625000000000004</v>
      </c>
      <c r="AK61" s="1">
        <f t="shared" si="1"/>
        <v>0.95247631397053778</v>
      </c>
      <c r="AL61" s="1">
        <f t="shared" si="2"/>
        <v>0.29374999999999996</v>
      </c>
      <c r="AM61" s="1">
        <f t="shared" si="3"/>
        <v>0.8423971765065742</v>
      </c>
      <c r="AN61" s="1">
        <f t="shared" si="4"/>
        <v>0.54048856494806119</v>
      </c>
      <c r="AO61" s="33">
        <v>2.1172353456099319E-5</v>
      </c>
    </row>
    <row r="62" spans="35:41" x14ac:dyDescent="0.25">
      <c r="AI62" s="32">
        <v>58</v>
      </c>
      <c r="AJ62" s="1">
        <f t="shared" si="0"/>
        <v>0.71875</v>
      </c>
      <c r="AK62" s="1">
        <f t="shared" si="1"/>
        <v>0.95481866495234291</v>
      </c>
      <c r="AL62" s="1">
        <f t="shared" si="2"/>
        <v>0.28125</v>
      </c>
      <c r="AM62" s="1">
        <f t="shared" si="3"/>
        <v>0.83728431266736147</v>
      </c>
      <c r="AN62" s="1">
        <f t="shared" si="4"/>
        <v>0.57709366971925891</v>
      </c>
      <c r="AO62" s="33">
        <v>2.3928258967599422E-5</v>
      </c>
    </row>
    <row r="63" spans="35:41" x14ac:dyDescent="0.25">
      <c r="AI63" s="32">
        <v>59</v>
      </c>
      <c r="AJ63" s="1">
        <f t="shared" si="0"/>
        <v>0.73124999999999996</v>
      </c>
      <c r="AK63" s="1">
        <f t="shared" si="1"/>
        <v>0.95712624071026431</v>
      </c>
      <c r="AL63" s="1">
        <f t="shared" si="2"/>
        <v>0.26875000000000004</v>
      </c>
      <c r="AM63" s="1">
        <f t="shared" si="3"/>
        <v>0.83197214529372965</v>
      </c>
      <c r="AN63" s="1">
        <f t="shared" si="4"/>
        <v>0.61450660849518524</v>
      </c>
      <c r="AO63" s="33">
        <v>3.4776902887300332E-5</v>
      </c>
    </row>
    <row r="64" spans="35:41" x14ac:dyDescent="0.25">
      <c r="AI64" s="32">
        <v>60</v>
      </c>
      <c r="AJ64" s="1">
        <f t="shared" si="0"/>
        <v>0.74375000000000002</v>
      </c>
      <c r="AK64" s="1">
        <f t="shared" si="1"/>
        <v>0.95940013893748965</v>
      </c>
      <c r="AL64" s="1">
        <f t="shared" si="2"/>
        <v>0.25624999999999998</v>
      </c>
      <c r="AM64" s="1">
        <f t="shared" si="3"/>
        <v>0.82644307010087958</v>
      </c>
      <c r="AN64" s="1">
        <f t="shared" si="4"/>
        <v>0.6528192079877555</v>
      </c>
      <c r="AO64" s="33">
        <v>3.4776902887300332E-5</v>
      </c>
    </row>
    <row r="65" spans="35:41" x14ac:dyDescent="0.25">
      <c r="AI65" s="32">
        <v>61</v>
      </c>
      <c r="AJ65" s="1">
        <f t="shared" si="0"/>
        <v>0.75624999999999998</v>
      </c>
      <c r="AK65" s="1">
        <f t="shared" si="1"/>
        <v>0.96164140493723416</v>
      </c>
      <c r="AL65" s="1">
        <f t="shared" si="2"/>
        <v>0.24375000000000002</v>
      </c>
      <c r="AM65" s="1">
        <f t="shared" si="3"/>
        <v>0.8206769720324929</v>
      </c>
      <c r="AN65" s="1">
        <f t="shared" si="4"/>
        <v>0.69213536556227961</v>
      </c>
      <c r="AO65" s="33">
        <v>3.4776902887300332E-5</v>
      </c>
    </row>
    <row r="66" spans="35:41" x14ac:dyDescent="0.25">
      <c r="AI66" s="32">
        <v>62</v>
      </c>
      <c r="AJ66" s="1">
        <f t="shared" si="0"/>
        <v>0.76875000000000004</v>
      </c>
      <c r="AK66" s="1">
        <f t="shared" si="1"/>
        <v>0.96385103494214552</v>
      </c>
      <c r="AL66" s="1">
        <f t="shared" si="2"/>
        <v>0.23124999999999996</v>
      </c>
      <c r="AM66" s="1">
        <f t="shared" si="3"/>
        <v>0.81465071646106268</v>
      </c>
      <c r="AN66" s="1">
        <f t="shared" si="4"/>
        <v>0.7325735637421168</v>
      </c>
      <c r="AO66" s="33">
        <v>3.4776902887300332E-5</v>
      </c>
    </row>
    <row r="67" spans="35:41" x14ac:dyDescent="0.25">
      <c r="AI67" s="32">
        <v>63</v>
      </c>
      <c r="AJ67" s="1">
        <f t="shared" si="0"/>
        <v>0.78125</v>
      </c>
      <c r="AK67" s="1">
        <f t="shared" si="1"/>
        <v>0.96602997917317479</v>
      </c>
      <c r="AL67" s="1">
        <f t="shared" si="2"/>
        <v>0.21875</v>
      </c>
      <c r="AM67" s="1">
        <f t="shared" si="3"/>
        <v>0.80833750333726595</v>
      </c>
      <c r="AN67" s="1">
        <f t="shared" si="4"/>
        <v>0.77427005635431245</v>
      </c>
      <c r="AO67" s="33">
        <v>3.9238845144599743E-5</v>
      </c>
    </row>
    <row r="68" spans="35:41" x14ac:dyDescent="0.25">
      <c r="AI68" s="32">
        <v>64</v>
      </c>
      <c r="AJ68" s="1">
        <f t="shared" si="0"/>
        <v>0.79374999999999996</v>
      </c>
      <c r="AK68" s="1">
        <f t="shared" si="1"/>
        <v>0.96817914466218191</v>
      </c>
      <c r="AL68" s="1">
        <f t="shared" si="2"/>
        <v>0.20625000000000004</v>
      </c>
      <c r="AM68" s="1">
        <f t="shared" si="3"/>
        <v>0.80170603714906297</v>
      </c>
      <c r="AN68" s="1">
        <f t="shared" si="4"/>
        <v>0.81738295788941406</v>
      </c>
      <c r="AO68" s="33">
        <v>4.6106736658099723E-5</v>
      </c>
    </row>
    <row r="69" spans="35:41" x14ac:dyDescent="0.25">
      <c r="AI69" s="32">
        <v>65</v>
      </c>
      <c r="AJ69" s="1">
        <f t="shared" si="0"/>
        <v>0.80625000000000002</v>
      </c>
      <c r="AK69" s="1">
        <f t="shared" si="1"/>
        <v>0.97029939785993358</v>
      </c>
      <c r="AL69" s="1">
        <f t="shared" si="2"/>
        <v>0.19374999999999998</v>
      </c>
      <c r="AM69" s="1">
        <f t="shared" si="3"/>
        <v>0.79471944537963402</v>
      </c>
      <c r="AN69" s="1">
        <f t="shared" si="4"/>
        <v>0.86209756667827087</v>
      </c>
      <c r="AO69" s="33">
        <v>4.9781277340600623E-5</v>
      </c>
    </row>
    <row r="70" spans="35:41" x14ac:dyDescent="0.25">
      <c r="AI70" s="32">
        <v>66</v>
      </c>
      <c r="AJ70" s="1">
        <f t="shared" ref="AJ70:AJ84" si="24">(AI70-0.5)/$AJ$3</f>
        <v>0.81874999999999998</v>
      </c>
      <c r="AK70" s="1">
        <f t="shared" ref="AK70:AK84" si="25">POWER(AJ70, 0.14)</f>
        <v>0.97239156704886653</v>
      </c>
      <c r="AL70" s="1">
        <f t="shared" ref="AL70:AL84" si="26">1-AJ70</f>
        <v>0.18125000000000002</v>
      </c>
      <c r="AM70" s="1">
        <f t="shared" ref="AM70:AM84" si="27">AL70^0.14</f>
        <v>0.78733384742934365</v>
      </c>
      <c r="AN70" s="1">
        <f t="shared" ref="AN70:AN84" si="28">4.91* (AK70 - AM70)</f>
        <v>0.90863340333185738</v>
      </c>
      <c r="AO70" s="33">
        <v>5.4505686789401223E-5</v>
      </c>
    </row>
    <row r="71" spans="35:41" x14ac:dyDescent="0.25">
      <c r="AI71" s="32">
        <v>67</v>
      </c>
      <c r="AJ71" s="1">
        <f t="shared" si="24"/>
        <v>0.83125000000000004</v>
      </c>
      <c r="AK71" s="1">
        <f t="shared" si="25"/>
        <v>0.97445644457797109</v>
      </c>
      <c r="AL71" s="1">
        <f t="shared" si="26"/>
        <v>0.16874999999999996</v>
      </c>
      <c r="AM71" s="1">
        <f t="shared" si="27"/>
        <v>0.77949642802128538</v>
      </c>
      <c r="AN71" s="1">
        <f t="shared" si="28"/>
        <v>0.95725368129332689</v>
      </c>
      <c r="AO71" s="33">
        <v>5.7655293088600471E-5</v>
      </c>
    </row>
    <row r="72" spans="35:41" x14ac:dyDescent="0.25">
      <c r="AI72" s="32">
        <v>68</v>
      </c>
      <c r="AJ72" s="1">
        <f t="shared" si="24"/>
        <v>0.84375</v>
      </c>
      <c r="AK72" s="1">
        <f t="shared" si="25"/>
        <v>0.976494788935372</v>
      </c>
      <c r="AL72" s="1">
        <f t="shared" si="26"/>
        <v>0.15625</v>
      </c>
      <c r="AM72" s="1">
        <f t="shared" si="27"/>
        <v>0.77114279221904158</v>
      </c>
      <c r="AN72" s="1">
        <f t="shared" si="28"/>
        <v>1.0082783038771823</v>
      </c>
      <c r="AO72" s="33">
        <v>6.1067366579400234E-5</v>
      </c>
    </row>
    <row r="73" spans="35:41" x14ac:dyDescent="0.25">
      <c r="AI73" s="32">
        <v>69</v>
      </c>
      <c r="AJ73" s="1">
        <f t="shared" si="24"/>
        <v>0.85624999999999996</v>
      </c>
      <c r="AK73" s="1">
        <f t="shared" si="25"/>
        <v>0.97850732667260953</v>
      </c>
      <c r="AL73" s="1">
        <f t="shared" si="26"/>
        <v>0.14375000000000004</v>
      </c>
      <c r="AM73" s="1">
        <f t="shared" si="27"/>
        <v>0.76219325199866772</v>
      </c>
      <c r="AN73" s="1">
        <f t="shared" si="28"/>
        <v>1.0621021066490544</v>
      </c>
      <c r="AO73" s="33">
        <v>6.4916885389099642E-5</v>
      </c>
    </row>
    <row r="74" spans="35:41" x14ac:dyDescent="0.25">
      <c r="AI74" s="32">
        <v>70</v>
      </c>
      <c r="AJ74" s="1">
        <f t="shared" si="24"/>
        <v>0.86875000000000002</v>
      </c>
      <c r="AK74" s="1">
        <f t="shared" si="25"/>
        <v>0.98049475419322984</v>
      </c>
      <c r="AL74" s="1">
        <f t="shared" si="26"/>
        <v>0.13124999999999998</v>
      </c>
      <c r="AM74" s="1">
        <f t="shared" si="27"/>
        <v>0.75254747635212049</v>
      </c>
      <c r="AN74" s="1">
        <f t="shared" si="28"/>
        <v>1.119221134199847</v>
      </c>
      <c r="AO74" s="33">
        <v>6.762904636940098E-5</v>
      </c>
    </row>
    <row r="75" spans="35:41" x14ac:dyDescent="0.25">
      <c r="AI75" s="32">
        <v>71</v>
      </c>
      <c r="AJ75" s="1">
        <f t="shared" si="24"/>
        <v>0.88124999999999998</v>
      </c>
      <c r="AK75" s="1">
        <f t="shared" si="25"/>
        <v>0.98245773941705727</v>
      </c>
      <c r="AL75" s="1">
        <f t="shared" si="26"/>
        <v>0.11875000000000002</v>
      </c>
      <c r="AM75" s="1">
        <f t="shared" si="27"/>
        <v>0.7420765477520872</v>
      </c>
      <c r="AN75" s="1">
        <f t="shared" si="28"/>
        <v>1.1802716510750031</v>
      </c>
      <c r="AO75" s="33">
        <v>7.0341207348599902E-5</v>
      </c>
    </row>
    <row r="76" spans="35:41" x14ac:dyDescent="0.25">
      <c r="AI76" s="32">
        <v>72</v>
      </c>
      <c r="AJ76" s="1">
        <f t="shared" si="24"/>
        <v>0.89375000000000004</v>
      </c>
      <c r="AK76" s="1">
        <f t="shared" si="25"/>
        <v>0.98439692333042084</v>
      </c>
      <c r="AL76" s="1">
        <f t="shared" si="26"/>
        <v>0.10624999999999996</v>
      </c>
      <c r="AM76" s="1">
        <f t="shared" si="27"/>
        <v>0.73061073891706252</v>
      </c>
      <c r="AN76" s="1">
        <f t="shared" si="28"/>
        <v>1.2460901654695893</v>
      </c>
      <c r="AO76" s="33">
        <v>7.1172353455599413E-5</v>
      </c>
    </row>
    <row r="77" spans="35:41" x14ac:dyDescent="0.25">
      <c r="AI77" s="32">
        <v>73</v>
      </c>
      <c r="AJ77" s="1">
        <f t="shared" si="24"/>
        <v>0.90625</v>
      </c>
      <c r="AK77" s="1">
        <f t="shared" si="25"/>
        <v>0.98631292143162619</v>
      </c>
      <c r="AL77" s="1">
        <f t="shared" si="26"/>
        <v>9.375E-2</v>
      </c>
      <c r="AM77" s="1">
        <f t="shared" si="27"/>
        <v>0.71791987851074301</v>
      </c>
      <c r="AN77" s="1">
        <f t="shared" si="28"/>
        <v>1.3178098407415364</v>
      </c>
      <c r="AO77" s="33">
        <v>7.4146981627300039E-5</v>
      </c>
    </row>
    <row r="78" spans="35:41" x14ac:dyDescent="0.25">
      <c r="AI78" s="32">
        <v>74</v>
      </c>
      <c r="AJ78" s="1">
        <f t="shared" si="24"/>
        <v>0.91874999999999996</v>
      </c>
      <c r="AK78" s="1">
        <f t="shared" si="25"/>
        <v>0.98820632508009287</v>
      </c>
      <c r="AL78" s="1">
        <f t="shared" si="26"/>
        <v>8.1250000000000044E-2</v>
      </c>
      <c r="AM78" s="1">
        <f t="shared" si="27"/>
        <v>0.70368010381224344</v>
      </c>
      <c r="AN78" s="1">
        <f t="shared" si="28"/>
        <v>1.3970237464251407</v>
      </c>
      <c r="AO78" s="33">
        <v>7.4146981627300039E-5</v>
      </c>
    </row>
    <row r="79" spans="35:41" x14ac:dyDescent="0.25">
      <c r="AI79" s="32">
        <v>75</v>
      </c>
      <c r="AJ79" s="1">
        <f t="shared" si="24"/>
        <v>0.93125000000000002</v>
      </c>
      <c r="AK79" s="1">
        <f t="shared" si="25"/>
        <v>0.99007770275679186</v>
      </c>
      <c r="AL79" s="1">
        <f t="shared" si="26"/>
        <v>6.8749999999999978E-2</v>
      </c>
      <c r="AM79" s="1">
        <f t="shared" si="27"/>
        <v>0.68741369219949156</v>
      </c>
      <c r="AN79" s="1">
        <f t="shared" si="28"/>
        <v>1.4860802918363445</v>
      </c>
      <c r="AO79" s="33">
        <v>7.7602799650099141E-5</v>
      </c>
    </row>
    <row r="80" spans="35:41" x14ac:dyDescent="0.25">
      <c r="AI80" s="32">
        <v>76</v>
      </c>
      <c r="AJ80" s="1">
        <f t="shared" si="24"/>
        <v>0.94374999999999998</v>
      </c>
      <c r="AK80" s="1">
        <f t="shared" si="25"/>
        <v>0.9919276012429229</v>
      </c>
      <c r="AL80" s="1">
        <f t="shared" si="26"/>
        <v>5.6250000000000022E-2</v>
      </c>
      <c r="AM80" s="1">
        <f t="shared" si="27"/>
        <v>0.66837031631682453</v>
      </c>
      <c r="AN80" s="1">
        <f t="shared" si="28"/>
        <v>1.5886662689871429</v>
      </c>
      <c r="AO80" s="33">
        <v>8.8670166229599424E-5</v>
      </c>
    </row>
    <row r="81" spans="35:41" x14ac:dyDescent="0.25">
      <c r="AI81" s="32">
        <v>77</v>
      </c>
      <c r="AJ81" s="1">
        <f t="shared" si="24"/>
        <v>0.95625000000000004</v>
      </c>
      <c r="AK81" s="1">
        <f t="shared" si="25"/>
        <v>0.99375654672314129</v>
      </c>
      <c r="AL81" s="1">
        <f t="shared" si="26"/>
        <v>4.3749999999999956E-2</v>
      </c>
      <c r="AM81" s="1">
        <f t="shared" si="27"/>
        <v>0.64526324525910461</v>
      </c>
      <c r="AN81" s="1">
        <f t="shared" si="28"/>
        <v>1.7111021101884201</v>
      </c>
      <c r="AO81" s="33">
        <v>1.266404199473004E-4</v>
      </c>
    </row>
    <row r="82" spans="35:41" x14ac:dyDescent="0.25">
      <c r="AI82" s="32">
        <v>78</v>
      </c>
      <c r="AJ82" s="1">
        <f t="shared" si="24"/>
        <v>0.96875</v>
      </c>
      <c r="AK82" s="1">
        <f t="shared" si="25"/>
        <v>0.9955650458190819</v>
      </c>
      <c r="AL82" s="1">
        <f t="shared" si="26"/>
        <v>3.125E-2</v>
      </c>
      <c r="AM82" s="1">
        <f t="shared" si="27"/>
        <v>0.61557220667245816</v>
      </c>
      <c r="AN82" s="1">
        <f t="shared" si="28"/>
        <v>1.8657648402099227</v>
      </c>
      <c r="AO82" s="33">
        <v>1.266404199473004E-4</v>
      </c>
    </row>
    <row r="83" spans="35:41" x14ac:dyDescent="0.25">
      <c r="AI83" s="32">
        <v>79</v>
      </c>
      <c r="AJ83" s="1">
        <f t="shared" si="24"/>
        <v>0.98124999999999996</v>
      </c>
      <c r="AK83" s="1">
        <f t="shared" si="25"/>
        <v>0.99735358655842332</v>
      </c>
      <c r="AL83" s="1">
        <f t="shared" si="26"/>
        <v>1.8750000000000044E-2</v>
      </c>
      <c r="AM83" s="1">
        <f t="shared" si="27"/>
        <v>0.57308650004648098</v>
      </c>
      <c r="AN83" s="1">
        <f t="shared" si="28"/>
        <v>2.0831513947736369</v>
      </c>
      <c r="AO83" s="33">
        <v>1.397637795273001E-4</v>
      </c>
    </row>
    <row r="84" spans="35:41" ht="15.75" thickBot="1" x14ac:dyDescent="0.3">
      <c r="AI84" s="28">
        <v>80</v>
      </c>
      <c r="AJ84" s="29">
        <f t="shared" si="24"/>
        <v>0.99375000000000002</v>
      </c>
      <c r="AK84" s="29">
        <f t="shared" si="25"/>
        <v>0.99912263928427725</v>
      </c>
      <c r="AL84" s="29">
        <f t="shared" si="26"/>
        <v>6.2499999999999778E-3</v>
      </c>
      <c r="AM84" s="29">
        <f t="shared" si="27"/>
        <v>0.49138647919821993</v>
      </c>
      <c r="AN84" s="29">
        <f t="shared" si="28"/>
        <v>2.4929845460225413</v>
      </c>
      <c r="AO84" s="30">
        <v>1.397637795273001E-4</v>
      </c>
    </row>
    <row r="85" spans="35:41" ht="15.75" thickBot="1" x14ac:dyDescent="0.3"/>
    <row r="86" spans="35:41" ht="15.75" thickBot="1" x14ac:dyDescent="0.3">
      <c r="AN86" s="12" t="s">
        <v>39</v>
      </c>
      <c r="AO86" s="20">
        <f>AVERAGE(AO5:AO84)</f>
        <v>3.1848438816761694E-20</v>
      </c>
    </row>
  </sheetData>
  <mergeCells count="3">
    <mergeCell ref="B1:C1"/>
    <mergeCell ref="C33:D33"/>
    <mergeCell ref="B25:B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7B19-1CC6-42AF-807C-650883A19610}">
  <dimension ref="B1:AO86"/>
  <sheetViews>
    <sheetView zoomScale="77" workbookViewId="0">
      <selection activeCell="Q29" sqref="Q29"/>
    </sheetView>
  </sheetViews>
  <sheetFormatPr defaultRowHeight="15" x14ac:dyDescent="0.25"/>
  <cols>
    <col min="2" max="2" width="15" customWidth="1"/>
    <col min="3" max="3" width="18" bestFit="1" customWidth="1"/>
    <col min="4" max="6" width="13.5703125" bestFit="1" customWidth="1"/>
    <col min="7" max="7" width="14.42578125" bestFit="1" customWidth="1"/>
    <col min="8" max="8" width="13.5703125" bestFit="1" customWidth="1"/>
    <col min="9" max="9" width="14.42578125" bestFit="1" customWidth="1"/>
    <col min="10" max="10" width="13.85546875" bestFit="1" customWidth="1"/>
    <col min="11" max="11" width="15" bestFit="1" customWidth="1"/>
    <col min="12" max="21" width="13.5703125" bestFit="1" customWidth="1"/>
    <col min="22" max="22" width="21.42578125" bestFit="1" customWidth="1"/>
    <col min="23" max="23" width="14.42578125" bestFit="1" customWidth="1"/>
    <col min="24" max="24" width="13.5703125" bestFit="1" customWidth="1"/>
    <col min="25" max="25" width="14.42578125" bestFit="1" customWidth="1"/>
    <col min="26" max="26" width="13.5703125" bestFit="1" customWidth="1"/>
    <col min="27" max="30" width="14.42578125" bestFit="1" customWidth="1"/>
    <col min="31" max="31" width="13.5703125" bestFit="1" customWidth="1"/>
    <col min="32" max="32" width="14.42578125" bestFit="1" customWidth="1"/>
    <col min="33" max="33" width="18" bestFit="1" customWidth="1"/>
    <col min="35" max="35" width="3.5703125" bestFit="1" customWidth="1"/>
    <col min="37" max="37" width="13.5703125" bestFit="1" customWidth="1"/>
    <col min="39" max="39" width="13.5703125" bestFit="1" customWidth="1"/>
    <col min="40" max="41" width="14.42578125" bestFit="1" customWidth="1"/>
  </cols>
  <sheetData>
    <row r="1" spans="2:41" ht="20.25" thickBot="1" x14ac:dyDescent="0.35">
      <c r="B1" s="63" t="s">
        <v>42</v>
      </c>
      <c r="C1" s="64"/>
      <c r="D1" s="11"/>
      <c r="E1" s="11"/>
      <c r="F1" s="11"/>
    </row>
    <row r="2" spans="2:41" ht="15.75" thickBot="1" x14ac:dyDescent="0.3"/>
    <row r="3" spans="2:41" ht="15.75" thickBot="1" x14ac:dyDescent="0.3">
      <c r="E3" s="12" t="s">
        <v>50</v>
      </c>
      <c r="F3" s="13" t="s">
        <v>1</v>
      </c>
      <c r="G3" s="14" t="s">
        <v>2</v>
      </c>
      <c r="J3" s="15" t="s">
        <v>17</v>
      </c>
      <c r="K3" s="16">
        <f>2^K5</f>
        <v>8</v>
      </c>
      <c r="V3" s="17" t="s">
        <v>43</v>
      </c>
      <c r="W3" s="18">
        <v>1</v>
      </c>
      <c r="X3" s="19">
        <v>2</v>
      </c>
      <c r="Y3" s="19">
        <v>3</v>
      </c>
      <c r="Z3" s="19">
        <v>4</v>
      </c>
      <c r="AA3" s="19">
        <v>5</v>
      </c>
      <c r="AB3" s="19">
        <v>6</v>
      </c>
      <c r="AC3" s="19">
        <v>7</v>
      </c>
      <c r="AD3" s="19">
        <v>8</v>
      </c>
      <c r="AE3" s="19">
        <v>9</v>
      </c>
      <c r="AF3" s="20">
        <v>10</v>
      </c>
      <c r="AI3" s="21" t="s">
        <v>34</v>
      </c>
      <c r="AJ3" s="22">
        <v>80</v>
      </c>
    </row>
    <row r="4" spans="2:41" ht="15.75" thickBot="1" x14ac:dyDescent="0.3">
      <c r="D4" s="15">
        <v>-1</v>
      </c>
      <c r="E4" s="23">
        <v>120</v>
      </c>
      <c r="F4" s="24">
        <v>180</v>
      </c>
      <c r="G4" s="25">
        <v>0.125</v>
      </c>
      <c r="J4" s="26" t="s">
        <v>18</v>
      </c>
      <c r="K4" s="27">
        <v>10</v>
      </c>
      <c r="AI4" s="12" t="s">
        <v>31</v>
      </c>
      <c r="AJ4" s="13" t="s">
        <v>32</v>
      </c>
      <c r="AK4" s="13" t="s">
        <v>35</v>
      </c>
      <c r="AL4" s="13" t="s">
        <v>36</v>
      </c>
      <c r="AM4" s="13" t="s">
        <v>37</v>
      </c>
      <c r="AN4" s="13" t="s">
        <v>33</v>
      </c>
      <c r="AO4" s="14" t="s">
        <v>38</v>
      </c>
    </row>
    <row r="5" spans="2:41" ht="15.75" thickBot="1" x14ac:dyDescent="0.3">
      <c r="D5" s="9">
        <v>1</v>
      </c>
      <c r="E5" s="28">
        <v>300</v>
      </c>
      <c r="F5" s="29">
        <v>900</v>
      </c>
      <c r="G5" s="30">
        <v>0.625</v>
      </c>
      <c r="J5" s="9" t="s">
        <v>19</v>
      </c>
      <c r="K5" s="31">
        <v>3</v>
      </c>
      <c r="AI5" s="23">
        <v>1</v>
      </c>
      <c r="AJ5" s="24">
        <f t="shared" ref="AJ5:AJ36" si="0">(AI5-0.5)/$AJ$3</f>
        <v>6.2500000000000003E-3</v>
      </c>
      <c r="AK5" s="24">
        <f>POWER(AJ5, 0.14)</f>
        <v>0.49138647919822021</v>
      </c>
      <c r="AL5" s="24">
        <f>1-AJ5</f>
        <v>0.99375000000000002</v>
      </c>
      <c r="AM5" s="24">
        <f>AL5^0.14</f>
        <v>0.99912263928427725</v>
      </c>
      <c r="AN5" s="24">
        <f>4.91* (AK5 - AM5)</f>
        <v>-2.4929845460225399</v>
      </c>
      <c r="AO5" s="25">
        <v>-3.6929133858290032E-4</v>
      </c>
    </row>
    <row r="6" spans="2:41" x14ac:dyDescent="0.25">
      <c r="AI6" s="32">
        <v>2</v>
      </c>
      <c r="AJ6" s="1">
        <f t="shared" si="0"/>
        <v>1.8749999999999999E-2</v>
      </c>
      <c r="AK6" s="1">
        <f t="shared" ref="AK6:AK69" si="1">POWER(AJ6, 0.14)</f>
        <v>0.57308650004648087</v>
      </c>
      <c r="AL6" s="1">
        <f t="shared" ref="AL6:AL69" si="2">1-AJ6</f>
        <v>0.98124999999999996</v>
      </c>
      <c r="AM6" s="1">
        <f t="shared" ref="AM6:AM69" si="3">AL6^0.14</f>
        <v>0.99735358655842332</v>
      </c>
      <c r="AN6" s="1">
        <f t="shared" ref="AN6:AN69" si="4">4.91* (AK6 - AM6)</f>
        <v>-2.0831513947736373</v>
      </c>
      <c r="AO6" s="33">
        <v>-3.6548556430420018E-4</v>
      </c>
    </row>
    <row r="7" spans="2:41" x14ac:dyDescent="0.25">
      <c r="AI7" s="32">
        <v>3</v>
      </c>
      <c r="AJ7" s="1">
        <f t="shared" si="0"/>
        <v>3.125E-2</v>
      </c>
      <c r="AK7" s="1">
        <f t="shared" si="1"/>
        <v>0.61557220667245816</v>
      </c>
      <c r="AL7" s="1">
        <f t="shared" si="2"/>
        <v>0.96875</v>
      </c>
      <c r="AM7" s="1">
        <f t="shared" si="3"/>
        <v>0.9955650458190819</v>
      </c>
      <c r="AN7" s="1">
        <f t="shared" si="4"/>
        <v>-1.8657648402099227</v>
      </c>
      <c r="AO7" s="33">
        <v>-3.4825021872259947E-4</v>
      </c>
    </row>
    <row r="8" spans="2:41" ht="15.75" thickBot="1" x14ac:dyDescent="0.3">
      <c r="AI8" s="32">
        <v>4</v>
      </c>
      <c r="AJ8" s="1">
        <f t="shared" si="0"/>
        <v>4.3749999999999997E-2</v>
      </c>
      <c r="AK8" s="1">
        <f t="shared" si="1"/>
        <v>0.64526324525910472</v>
      </c>
      <c r="AL8" s="1">
        <f t="shared" si="2"/>
        <v>0.95625000000000004</v>
      </c>
      <c r="AM8" s="1">
        <f t="shared" si="3"/>
        <v>0.99375654672314129</v>
      </c>
      <c r="AN8" s="1">
        <f t="shared" si="4"/>
        <v>-1.7111021101884196</v>
      </c>
      <c r="AO8" s="33">
        <v>-3.4387576552960021E-4</v>
      </c>
    </row>
    <row r="9" spans="2:41" ht="15.75" thickBot="1" x14ac:dyDescent="0.3">
      <c r="L9" s="8" t="s">
        <v>57</v>
      </c>
      <c r="W9" s="34" t="s">
        <v>38</v>
      </c>
      <c r="AI9" s="32">
        <v>5</v>
      </c>
      <c r="AJ9" s="1">
        <f t="shared" si="0"/>
        <v>5.6250000000000001E-2</v>
      </c>
      <c r="AK9" s="1">
        <f t="shared" si="1"/>
        <v>0.66837031631682453</v>
      </c>
      <c r="AL9" s="1">
        <f t="shared" si="2"/>
        <v>0.94374999999999998</v>
      </c>
      <c r="AM9" s="1">
        <f t="shared" si="3"/>
        <v>0.9919276012429229</v>
      </c>
      <c r="AN9" s="1">
        <f t="shared" si="4"/>
        <v>-1.5886662689871429</v>
      </c>
      <c r="AO9" s="33">
        <v>-3.4125109361369908E-4</v>
      </c>
    </row>
    <row r="10" spans="2:41" ht="15.75" thickBot="1" x14ac:dyDescent="0.3">
      <c r="D10" s="35" t="s">
        <v>0</v>
      </c>
      <c r="E10" s="36" t="s">
        <v>50</v>
      </c>
      <c r="F10" s="36" t="s">
        <v>1</v>
      </c>
      <c r="G10" s="36" t="s">
        <v>2</v>
      </c>
      <c r="H10" s="36" t="s">
        <v>51</v>
      </c>
      <c r="I10" s="36" t="s">
        <v>52</v>
      </c>
      <c r="J10" s="36" t="s">
        <v>3</v>
      </c>
      <c r="K10" s="37" t="s">
        <v>53</v>
      </c>
      <c r="L10" s="38" t="s">
        <v>4</v>
      </c>
      <c r="M10" s="39" t="s">
        <v>5</v>
      </c>
      <c r="N10" s="39" t="s">
        <v>6</v>
      </c>
      <c r="O10" s="39" t="s">
        <v>7</v>
      </c>
      <c r="P10" s="39" t="s">
        <v>8</v>
      </c>
      <c r="Q10" s="39" t="s">
        <v>9</v>
      </c>
      <c r="R10" s="39" t="s">
        <v>10</v>
      </c>
      <c r="S10" s="39" t="s">
        <v>11</v>
      </c>
      <c r="T10" s="39" t="s">
        <v>12</v>
      </c>
      <c r="U10" s="40" t="s">
        <v>13</v>
      </c>
      <c r="V10" s="41" t="s">
        <v>14</v>
      </c>
      <c r="W10" s="42" t="s">
        <v>21</v>
      </c>
      <c r="X10" s="43" t="s">
        <v>22</v>
      </c>
      <c r="Y10" s="43" t="s">
        <v>23</v>
      </c>
      <c r="Z10" s="43" t="s">
        <v>24</v>
      </c>
      <c r="AA10" s="43" t="s">
        <v>25</v>
      </c>
      <c r="AB10" s="43" t="s">
        <v>26</v>
      </c>
      <c r="AC10" s="43" t="s">
        <v>27</v>
      </c>
      <c r="AD10" s="43" t="s">
        <v>28</v>
      </c>
      <c r="AE10" s="43" t="s">
        <v>29</v>
      </c>
      <c r="AF10" s="44" t="s">
        <v>30</v>
      </c>
      <c r="AI10" s="32">
        <v>6</v>
      </c>
      <c r="AJ10" s="1">
        <f t="shared" si="0"/>
        <v>6.8750000000000006E-2</v>
      </c>
      <c r="AK10" s="1">
        <f t="shared" si="1"/>
        <v>0.68741369219949167</v>
      </c>
      <c r="AL10" s="1">
        <f t="shared" si="2"/>
        <v>0.93125000000000002</v>
      </c>
      <c r="AM10" s="1">
        <f t="shared" si="3"/>
        <v>0.99007770275679186</v>
      </c>
      <c r="AN10" s="1">
        <f t="shared" si="4"/>
        <v>-1.486080291836344</v>
      </c>
      <c r="AO10" s="33">
        <v>-3.258530183726004E-4</v>
      </c>
    </row>
    <row r="11" spans="2:41" x14ac:dyDescent="0.25">
      <c r="D11" s="23">
        <v>1</v>
      </c>
      <c r="E11" s="24">
        <v>-1</v>
      </c>
      <c r="F11" s="24">
        <v>-1</v>
      </c>
      <c r="G11" s="24">
        <v>-1</v>
      </c>
      <c r="H11" s="24">
        <f>E11*F11</f>
        <v>1</v>
      </c>
      <c r="I11" s="24">
        <f>E11*G11</f>
        <v>1</v>
      </c>
      <c r="J11" s="24">
        <f>F11*G11</f>
        <v>1</v>
      </c>
      <c r="K11" s="25">
        <f>I11*F11</f>
        <v>-1</v>
      </c>
      <c r="L11" s="23">
        <v>7.5494313210848997E-3</v>
      </c>
      <c r="M11" s="24">
        <v>8.1478565179353007E-3</v>
      </c>
      <c r="N11" s="24">
        <v>7.9308836395451006E-3</v>
      </c>
      <c r="O11" s="24">
        <v>7.9400699912510996E-3</v>
      </c>
      <c r="P11" s="24">
        <v>7.8731408573927998E-3</v>
      </c>
      <c r="Q11" s="24">
        <v>7.6968503937008001E-3</v>
      </c>
      <c r="R11" s="24">
        <v>7.8692038495188008E-3</v>
      </c>
      <c r="S11" s="24">
        <v>7.9300087489063992E-3</v>
      </c>
      <c r="T11" s="24">
        <v>8.1627296587926997E-3</v>
      </c>
      <c r="U11" s="25">
        <v>7.6526684164479001E-3</v>
      </c>
      <c r="V11" s="45">
        <f>AVERAGE(L11:U11)</f>
        <v>7.8752843394575799E-3</v>
      </c>
      <c r="W11" s="23">
        <f t="shared" ref="W11:AF14" si="5">L11-$V11</f>
        <v>-3.2585301837268019E-4</v>
      </c>
      <c r="X11" s="24">
        <f t="shared" si="5"/>
        <v>2.7257217847772089E-4</v>
      </c>
      <c r="Y11" s="24">
        <f t="shared" si="5"/>
        <v>5.5599300087520731E-5</v>
      </c>
      <c r="Z11" s="24">
        <f t="shared" si="5"/>
        <v>6.4785651793519694E-5</v>
      </c>
      <c r="AA11" s="24">
        <f t="shared" si="5"/>
        <v>-2.1434820647800445E-6</v>
      </c>
      <c r="AB11" s="24">
        <f t="shared" si="5"/>
        <v>-1.7843394575677973E-4</v>
      </c>
      <c r="AC11" s="24">
        <f t="shared" si="5"/>
        <v>-6.0804899387791045E-6</v>
      </c>
      <c r="AD11" s="24">
        <f t="shared" si="5"/>
        <v>5.4724409448819386E-5</v>
      </c>
      <c r="AE11" s="24">
        <f t="shared" si="5"/>
        <v>2.8744531933511987E-4</v>
      </c>
      <c r="AF11" s="25">
        <f t="shared" si="5"/>
        <v>-2.2261592300967976E-4</v>
      </c>
      <c r="AI11" s="32">
        <v>7</v>
      </c>
      <c r="AJ11" s="1">
        <f t="shared" si="0"/>
        <v>8.1250000000000003E-2</v>
      </c>
      <c r="AK11" s="1">
        <f t="shared" si="1"/>
        <v>0.70368010381224333</v>
      </c>
      <c r="AL11" s="1">
        <f t="shared" si="2"/>
        <v>0.91874999999999996</v>
      </c>
      <c r="AM11" s="1">
        <f t="shared" si="3"/>
        <v>0.98820632508009287</v>
      </c>
      <c r="AN11" s="1">
        <f t="shared" si="4"/>
        <v>-1.3970237464251414</v>
      </c>
      <c r="AO11" s="33">
        <v>-2.9654418197720038E-4</v>
      </c>
    </row>
    <row r="12" spans="2:41" x14ac:dyDescent="0.25">
      <c r="D12" s="32">
        <v>1</v>
      </c>
      <c r="E12" s="1">
        <v>1</v>
      </c>
      <c r="F12" s="1">
        <v>-1</v>
      </c>
      <c r="G12" s="1">
        <v>-1</v>
      </c>
      <c r="H12" s="1">
        <f t="shared" ref="H12:H18" si="6">E12*F12</f>
        <v>-1</v>
      </c>
      <c r="I12" s="1">
        <f t="shared" ref="I12:I18" si="7">E12*G12</f>
        <v>-1</v>
      </c>
      <c r="J12" s="1">
        <f t="shared" ref="J12:J18" si="8">F12*G12</f>
        <v>1</v>
      </c>
      <c r="K12" s="33">
        <f t="shared" ref="K12:K18" si="9">I12*F12</f>
        <v>1</v>
      </c>
      <c r="L12" s="32">
        <v>7.3302712160979999E-3</v>
      </c>
      <c r="M12" s="1">
        <v>7.9352580927383991E-3</v>
      </c>
      <c r="N12" s="1">
        <v>7.7213473315835999E-3</v>
      </c>
      <c r="O12" s="1">
        <v>7.7725284339458002E-3</v>
      </c>
      <c r="P12" s="1">
        <v>7.6754155730534004E-3</v>
      </c>
      <c r="Q12" s="1">
        <v>7.4982502187227002E-3</v>
      </c>
      <c r="R12" s="1">
        <v>7.6793525809274003E-3</v>
      </c>
      <c r="S12" s="1">
        <v>7.7493438320210004E-3</v>
      </c>
      <c r="T12" s="1">
        <v>7.9348206474190996E-3</v>
      </c>
      <c r="U12" s="33">
        <v>7.4886264216973003E-3</v>
      </c>
      <c r="V12" s="27">
        <f t="shared" ref="V12:V17" si="10">AVERAGE(L12:U12)</f>
        <v>7.6785214348206688E-3</v>
      </c>
      <c r="W12" s="32">
        <f t="shared" si="5"/>
        <v>-3.4825021872266892E-4</v>
      </c>
      <c r="X12" s="1">
        <f t="shared" si="5"/>
        <v>2.5673665791773031E-4</v>
      </c>
      <c r="Y12" s="1">
        <f t="shared" si="5"/>
        <v>4.2825896762931082E-5</v>
      </c>
      <c r="Z12" s="1">
        <f t="shared" si="5"/>
        <v>9.4006999125131364E-5</v>
      </c>
      <c r="AA12" s="1">
        <f t="shared" si="5"/>
        <v>-3.1058617672684308E-6</v>
      </c>
      <c r="AB12" s="1">
        <f t="shared" si="5"/>
        <v>-1.8027121609796859E-4</v>
      </c>
      <c r="AC12" s="1">
        <f t="shared" si="5"/>
        <v>8.3114610673149653E-7</v>
      </c>
      <c r="AD12" s="1">
        <f t="shared" si="5"/>
        <v>7.0822397200331552E-5</v>
      </c>
      <c r="AE12" s="1">
        <f t="shared" si="5"/>
        <v>2.5629921259843081E-4</v>
      </c>
      <c r="AF12" s="33">
        <f t="shared" si="5"/>
        <v>-1.8989501312336853E-4</v>
      </c>
      <c r="AI12" s="32">
        <v>8</v>
      </c>
      <c r="AJ12" s="1">
        <f t="shared" si="0"/>
        <v>9.375E-2</v>
      </c>
      <c r="AK12" s="1">
        <f t="shared" si="1"/>
        <v>0.71791987851074301</v>
      </c>
      <c r="AL12" s="1">
        <f t="shared" si="2"/>
        <v>0.90625</v>
      </c>
      <c r="AM12" s="1">
        <f t="shared" si="3"/>
        <v>0.98631292143162619</v>
      </c>
      <c r="AN12" s="1">
        <f t="shared" si="4"/>
        <v>-1.3178098407415364</v>
      </c>
      <c r="AO12" s="33">
        <v>-2.8840769903789969E-4</v>
      </c>
    </row>
    <row r="13" spans="2:41" x14ac:dyDescent="0.25">
      <c r="D13" s="32">
        <v>1</v>
      </c>
      <c r="E13" s="1">
        <f t="shared" ref="E13:E18" si="11">E11</f>
        <v>-1</v>
      </c>
      <c r="F13" s="1">
        <v>1</v>
      </c>
      <c r="G13" s="1">
        <v>-1</v>
      </c>
      <c r="H13" s="1">
        <f t="shared" si="6"/>
        <v>-1</v>
      </c>
      <c r="I13" s="1">
        <f t="shared" si="7"/>
        <v>1</v>
      </c>
      <c r="J13" s="1">
        <f t="shared" si="8"/>
        <v>-1</v>
      </c>
      <c r="K13" s="33">
        <f t="shared" si="9"/>
        <v>1</v>
      </c>
      <c r="L13" s="32">
        <v>7.9195100612423006E-3</v>
      </c>
      <c r="M13" s="1">
        <v>8.5524934383201991E-3</v>
      </c>
      <c r="N13" s="1">
        <v>8.3202099737533005E-3</v>
      </c>
      <c r="O13" s="1">
        <v>8.3425196850393998E-3</v>
      </c>
      <c r="P13" s="1">
        <v>8.2685914260716992E-3</v>
      </c>
      <c r="Q13" s="1">
        <v>8.0783027121609993E-3</v>
      </c>
      <c r="R13" s="1">
        <v>8.2423447069116008E-3</v>
      </c>
      <c r="S13" s="1">
        <v>8.3206474190726E-3</v>
      </c>
      <c r="T13" s="1">
        <v>8.5454943132108E-3</v>
      </c>
      <c r="U13" s="33">
        <v>8.0437445319334992E-3</v>
      </c>
      <c r="V13" s="27">
        <f t="shared" si="10"/>
        <v>8.2633858267716406E-3</v>
      </c>
      <c r="W13" s="32">
        <f t="shared" si="5"/>
        <v>-3.4387576552934E-4</v>
      </c>
      <c r="X13" s="1">
        <f t="shared" si="5"/>
        <v>2.8910761154855857E-4</v>
      </c>
      <c r="Y13" s="1">
        <f t="shared" si="5"/>
        <v>5.682414698165994E-5</v>
      </c>
      <c r="Z13" s="1">
        <f t="shared" si="5"/>
        <v>7.9133858267759274E-5</v>
      </c>
      <c r="AA13" s="1">
        <f t="shared" si="5"/>
        <v>5.2055993000586775E-6</v>
      </c>
      <c r="AB13" s="1">
        <f t="shared" si="5"/>
        <v>-1.8508311461064124E-4</v>
      </c>
      <c r="AC13" s="1">
        <f t="shared" si="5"/>
        <v>-2.1041119860039717E-5</v>
      </c>
      <c r="AD13" s="1">
        <f t="shared" si="5"/>
        <v>5.7261592300959438E-5</v>
      </c>
      <c r="AE13" s="1">
        <f t="shared" si="5"/>
        <v>2.8210848643915945E-4</v>
      </c>
      <c r="AF13" s="33">
        <f t="shared" si="5"/>
        <v>-2.1964129483814133E-4</v>
      </c>
      <c r="AI13" s="32">
        <v>9</v>
      </c>
      <c r="AJ13" s="1">
        <f t="shared" si="0"/>
        <v>0.10625</v>
      </c>
      <c r="AK13" s="1">
        <f t="shared" si="1"/>
        <v>0.73061073891706252</v>
      </c>
      <c r="AL13" s="1">
        <f t="shared" si="2"/>
        <v>0.89375000000000004</v>
      </c>
      <c r="AM13" s="1">
        <f t="shared" si="3"/>
        <v>0.98439692333042084</v>
      </c>
      <c r="AN13" s="1">
        <f t="shared" si="4"/>
        <v>-1.2460901654695893</v>
      </c>
      <c r="AO13" s="33">
        <v>-2.6093613298320059E-4</v>
      </c>
    </row>
    <row r="14" spans="2:41" x14ac:dyDescent="0.25">
      <c r="D14" s="32">
        <v>1</v>
      </c>
      <c r="E14" s="1">
        <f t="shared" si="11"/>
        <v>1</v>
      </c>
      <c r="F14" s="1">
        <v>1</v>
      </c>
      <c r="G14" s="1">
        <v>-1</v>
      </c>
      <c r="H14" s="1">
        <f t="shared" si="6"/>
        <v>1</v>
      </c>
      <c r="I14" s="1">
        <f t="shared" si="7"/>
        <v>-1</v>
      </c>
      <c r="J14" s="1">
        <f t="shared" si="8"/>
        <v>-1</v>
      </c>
      <c r="K14" s="33">
        <f t="shared" si="9"/>
        <v>-1</v>
      </c>
      <c r="L14" s="32">
        <v>7.9273840769903993E-3</v>
      </c>
      <c r="M14" s="1">
        <v>8.5586176727909004E-3</v>
      </c>
      <c r="N14" s="1">
        <v>8.3237095363080001E-3</v>
      </c>
      <c r="O14" s="1">
        <v>8.3460192475940994E-3</v>
      </c>
      <c r="P14" s="1">
        <v>8.2751531058618006E-3</v>
      </c>
      <c r="Q14" s="1">
        <v>8.0896762904637005E-3</v>
      </c>
      <c r="R14" s="1">
        <v>8.2419072615922996E-3</v>
      </c>
      <c r="S14" s="1">
        <v>8.3276465441820009E-3</v>
      </c>
      <c r="T14" s="1">
        <v>8.5511811023622E-3</v>
      </c>
      <c r="U14" s="33">
        <v>8.0450568678915001E-3</v>
      </c>
      <c r="V14" s="27">
        <f t="shared" si="10"/>
        <v>8.268635170603689E-3</v>
      </c>
      <c r="W14" s="32">
        <f t="shared" si="5"/>
        <v>-3.4125109361328974E-4</v>
      </c>
      <c r="X14" s="1">
        <f t="shared" si="5"/>
        <v>2.8998250218721135E-4</v>
      </c>
      <c r="Y14" s="1">
        <f t="shared" si="5"/>
        <v>5.5074365704311026E-5</v>
      </c>
      <c r="Z14" s="1">
        <f t="shared" si="5"/>
        <v>7.7384076990410361E-5</v>
      </c>
      <c r="AA14" s="1">
        <f t="shared" si="5"/>
        <v>6.5179352581115624E-6</v>
      </c>
      <c r="AB14" s="1">
        <f t="shared" si="5"/>
        <v>-1.7895888013998856E-4</v>
      </c>
      <c r="AC14" s="1">
        <f t="shared" si="5"/>
        <v>-2.6727909011389425E-5</v>
      </c>
      <c r="AD14" s="1">
        <f t="shared" si="5"/>
        <v>5.9011373578311821E-5</v>
      </c>
      <c r="AE14" s="1">
        <f t="shared" si="5"/>
        <v>2.8254593175851099E-4</v>
      </c>
      <c r="AF14" s="33">
        <f t="shared" si="5"/>
        <v>-2.2357830271218897E-4</v>
      </c>
      <c r="AI14" s="32">
        <v>10</v>
      </c>
      <c r="AJ14" s="1">
        <f t="shared" si="0"/>
        <v>0.11874999999999999</v>
      </c>
      <c r="AK14" s="1">
        <f t="shared" si="1"/>
        <v>0.7420765477520872</v>
      </c>
      <c r="AL14" s="1">
        <f t="shared" si="2"/>
        <v>0.88124999999999998</v>
      </c>
      <c r="AM14" s="1">
        <f t="shared" si="3"/>
        <v>0.98245773941705727</v>
      </c>
      <c r="AN14" s="1">
        <f t="shared" si="4"/>
        <v>-1.1802716510750031</v>
      </c>
      <c r="AO14" s="33">
        <v>-2.5511811023590057E-4</v>
      </c>
    </row>
    <row r="15" spans="2:41" x14ac:dyDescent="0.25">
      <c r="D15" s="32">
        <v>1</v>
      </c>
      <c r="E15" s="1">
        <f>E13</f>
        <v>-1</v>
      </c>
      <c r="F15" s="1">
        <f>F11</f>
        <v>-1</v>
      </c>
      <c r="G15" s="1">
        <v>1</v>
      </c>
      <c r="H15" s="1">
        <f t="shared" si="6"/>
        <v>1</v>
      </c>
      <c r="I15" s="1">
        <f t="shared" si="7"/>
        <v>-1</v>
      </c>
      <c r="J15" s="1">
        <f t="shared" si="8"/>
        <v>-1</v>
      </c>
      <c r="K15" s="33">
        <f t="shared" si="9"/>
        <v>1</v>
      </c>
      <c r="L15" s="32">
        <v>2.3525809273841E-3</v>
      </c>
      <c r="M15" s="1">
        <v>2.9965004374453001E-3</v>
      </c>
      <c r="N15" s="1">
        <v>2.6242344706912E-3</v>
      </c>
      <c r="O15" s="1">
        <v>2.7712160979878001E-3</v>
      </c>
      <c r="P15" s="1">
        <v>2.5266841644794001E-3</v>
      </c>
      <c r="Q15" s="1">
        <v>2.6443569553806002E-3</v>
      </c>
      <c r="R15" s="1">
        <v>2.6089238845144001E-3</v>
      </c>
      <c r="S15" s="1">
        <v>2.6701662292212998E-3</v>
      </c>
      <c r="T15" s="1">
        <v>2.8272090988626002E-3</v>
      </c>
      <c r="U15" s="33">
        <v>2.4693788276464999E-3</v>
      </c>
      <c r="V15" s="27">
        <f t="shared" si="10"/>
        <v>2.6491251093613199E-3</v>
      </c>
      <c r="W15" s="32">
        <f t="shared" ref="W15:W18" si="12">L15-$V15</f>
        <v>-2.965441819772199E-4</v>
      </c>
      <c r="X15" s="1">
        <f t="shared" ref="X15:AF18" si="13">M15-$V15</f>
        <v>3.4737532808398015E-4</v>
      </c>
      <c r="Y15" s="1">
        <f t="shared" si="13"/>
        <v>-2.4890638670119897E-5</v>
      </c>
      <c r="Z15" s="1">
        <f t="shared" si="13"/>
        <v>1.2209098862648021E-4</v>
      </c>
      <c r="AA15" s="1">
        <f t="shared" si="13"/>
        <v>-1.224409448819198E-4</v>
      </c>
      <c r="AB15" s="1">
        <f t="shared" si="13"/>
        <v>-4.7681539807197144E-6</v>
      </c>
      <c r="AC15" s="1">
        <f t="shared" si="13"/>
        <v>-4.0201224846919854E-5</v>
      </c>
      <c r="AD15" s="1">
        <f t="shared" si="13"/>
        <v>2.1041119859979869E-5</v>
      </c>
      <c r="AE15" s="1">
        <f t="shared" si="13"/>
        <v>1.7808398950128028E-4</v>
      </c>
      <c r="AF15" s="33">
        <f t="shared" si="13"/>
        <v>-1.7974628171482003E-4</v>
      </c>
      <c r="AI15" s="32">
        <v>11</v>
      </c>
      <c r="AJ15" s="1">
        <f t="shared" si="0"/>
        <v>0.13125000000000001</v>
      </c>
      <c r="AK15" s="1">
        <f t="shared" si="1"/>
        <v>0.75254747635212049</v>
      </c>
      <c r="AL15" s="1">
        <f t="shared" si="2"/>
        <v>0.86875000000000002</v>
      </c>
      <c r="AM15" s="1">
        <f t="shared" si="3"/>
        <v>0.98049475419322984</v>
      </c>
      <c r="AN15" s="1">
        <f t="shared" si="4"/>
        <v>-1.119221134199847</v>
      </c>
      <c r="AO15" s="33">
        <v>-2.2681539807520041E-4</v>
      </c>
    </row>
    <row r="16" spans="2:41" x14ac:dyDescent="0.25">
      <c r="D16" s="32">
        <v>1</v>
      </c>
      <c r="E16" s="1">
        <f>E14</f>
        <v>1</v>
      </c>
      <c r="F16" s="1">
        <f>F12</f>
        <v>-1</v>
      </c>
      <c r="G16" s="1">
        <v>1</v>
      </c>
      <c r="H16" s="1">
        <f t="shared" si="6"/>
        <v>-1</v>
      </c>
      <c r="I16" s="1">
        <f t="shared" si="7"/>
        <v>1</v>
      </c>
      <c r="J16" s="1">
        <f t="shared" si="8"/>
        <v>-1</v>
      </c>
      <c r="K16" s="33">
        <f t="shared" si="9"/>
        <v>-1</v>
      </c>
      <c r="L16" s="32">
        <v>2.3490813648294E-3</v>
      </c>
      <c r="M16" s="1">
        <v>2.9825021872265998E-3</v>
      </c>
      <c r="N16" s="1">
        <v>2.6006124234470998E-3</v>
      </c>
      <c r="O16" s="1">
        <v>2.7642169728784001E-3</v>
      </c>
      <c r="P16" s="1">
        <v>2.5253718285214001E-3</v>
      </c>
      <c r="Q16" s="1">
        <v>2.6229221347332E-3</v>
      </c>
      <c r="R16" s="1">
        <v>2.5923009623796999E-3</v>
      </c>
      <c r="S16" s="1">
        <v>2.6662292213472999E-3</v>
      </c>
      <c r="T16" s="1">
        <v>2.8202099737533E-3</v>
      </c>
      <c r="U16" s="33">
        <v>2.4514435695538002E-3</v>
      </c>
      <c r="V16" s="27">
        <f t="shared" si="10"/>
        <v>2.63748906386702E-3</v>
      </c>
      <c r="W16" s="32">
        <f t="shared" si="12"/>
        <v>-2.8840769903761996E-4</v>
      </c>
      <c r="X16" s="1">
        <f t="shared" si="13"/>
        <v>3.4501312335957985E-4</v>
      </c>
      <c r="Y16" s="1">
        <f t="shared" si="13"/>
        <v>-3.6876640419920143E-5</v>
      </c>
      <c r="Z16" s="1">
        <f t="shared" si="13"/>
        <v>1.2672790901138015E-4</v>
      </c>
      <c r="AA16" s="1">
        <f t="shared" si="13"/>
        <v>-1.1211723534561985E-4</v>
      </c>
      <c r="AB16" s="1">
        <f t="shared" si="13"/>
        <v>-1.4566929133819941E-5</v>
      </c>
      <c r="AC16" s="1">
        <f t="shared" si="13"/>
        <v>-4.5188101487320109E-5</v>
      </c>
      <c r="AD16" s="1">
        <f t="shared" si="13"/>
        <v>2.8740157480279874E-5</v>
      </c>
      <c r="AE16" s="1">
        <f t="shared" si="13"/>
        <v>1.8272090988627997E-4</v>
      </c>
      <c r="AF16" s="33">
        <f t="shared" si="13"/>
        <v>-1.8604549431321983E-4</v>
      </c>
      <c r="AI16" s="32">
        <v>12</v>
      </c>
      <c r="AJ16" s="1">
        <f t="shared" si="0"/>
        <v>0.14374999999999999</v>
      </c>
      <c r="AK16" s="1">
        <f t="shared" si="1"/>
        <v>0.76219325199866772</v>
      </c>
      <c r="AL16" s="1">
        <f t="shared" si="2"/>
        <v>0.85624999999999996</v>
      </c>
      <c r="AM16" s="1">
        <f t="shared" si="3"/>
        <v>0.97850732667260953</v>
      </c>
      <c r="AN16" s="1">
        <f t="shared" si="4"/>
        <v>-1.0621021066490544</v>
      </c>
      <c r="AO16" s="33">
        <v>-2.235783027116998E-4</v>
      </c>
    </row>
    <row r="17" spans="2:41" x14ac:dyDescent="0.25">
      <c r="D17" s="32">
        <v>1</v>
      </c>
      <c r="E17" s="1">
        <f t="shared" si="11"/>
        <v>-1</v>
      </c>
      <c r="F17" s="1">
        <f>F13</f>
        <v>1</v>
      </c>
      <c r="G17" s="1">
        <v>1</v>
      </c>
      <c r="H17" s="1">
        <f t="shared" si="6"/>
        <v>-1</v>
      </c>
      <c r="I17" s="1">
        <f t="shared" si="7"/>
        <v>-1</v>
      </c>
      <c r="J17" s="1">
        <f t="shared" si="8"/>
        <v>1</v>
      </c>
      <c r="K17" s="33">
        <f t="shared" si="9"/>
        <v>-1</v>
      </c>
      <c r="L17" s="32">
        <v>5.0621172353456003E-3</v>
      </c>
      <c r="M17" s="1">
        <v>5.7436570428696003E-3</v>
      </c>
      <c r="N17" s="1">
        <v>5.5472440944882E-3</v>
      </c>
      <c r="O17" s="1">
        <v>5.4951881014873001E-3</v>
      </c>
      <c r="P17" s="1">
        <v>5.4969378827647002E-3</v>
      </c>
      <c r="Q17" s="1">
        <v>5.1666666666666996E-3</v>
      </c>
      <c r="R17" s="1">
        <v>5.3849518810148997E-3</v>
      </c>
      <c r="S17" s="1">
        <v>5.4317585301837E-3</v>
      </c>
      <c r="T17" s="1">
        <v>5.7467191601050004E-3</v>
      </c>
      <c r="U17" s="33">
        <v>5.2007874015747996E-3</v>
      </c>
      <c r="V17" s="27">
        <f t="shared" si="10"/>
        <v>5.4276027996500494E-3</v>
      </c>
      <c r="W17" s="32">
        <f t="shared" si="12"/>
        <v>-3.6548556430444912E-4</v>
      </c>
      <c r="X17" s="1">
        <f t="shared" si="13"/>
        <v>3.1605424321955091E-4</v>
      </c>
      <c r="Y17" s="1">
        <f t="shared" si="13"/>
        <v>1.1964129483815061E-4</v>
      </c>
      <c r="Z17" s="1">
        <f t="shared" si="13"/>
        <v>6.7585301837250721E-5</v>
      </c>
      <c r="AA17" s="1">
        <f t="shared" si="13"/>
        <v>6.9335083114650808E-5</v>
      </c>
      <c r="AB17" s="1">
        <f t="shared" si="13"/>
        <v>-2.6093613298334983E-4</v>
      </c>
      <c r="AC17" s="1">
        <f t="shared" si="13"/>
        <v>-4.26509186351497E-5</v>
      </c>
      <c r="AD17" s="1">
        <f t="shared" si="13"/>
        <v>4.1557305336505437E-6</v>
      </c>
      <c r="AE17" s="1">
        <f t="shared" si="13"/>
        <v>3.1911636045495097E-4</v>
      </c>
      <c r="AF17" s="33">
        <f t="shared" si="13"/>
        <v>-2.2681539807524985E-4</v>
      </c>
      <c r="AI17" s="32">
        <v>13</v>
      </c>
      <c r="AJ17" s="1">
        <f t="shared" si="0"/>
        <v>0.15625</v>
      </c>
      <c r="AK17" s="1">
        <f t="shared" si="1"/>
        <v>0.77114279221904158</v>
      </c>
      <c r="AL17" s="1">
        <f t="shared" si="2"/>
        <v>0.84375</v>
      </c>
      <c r="AM17" s="1">
        <f t="shared" si="3"/>
        <v>0.976494788935372</v>
      </c>
      <c r="AN17" s="1">
        <f t="shared" si="4"/>
        <v>-1.0082783038771823</v>
      </c>
      <c r="AO17" s="33">
        <v>-2.2318460192490011E-4</v>
      </c>
    </row>
    <row r="18" spans="2:41" ht="15.75" thickBot="1" x14ac:dyDescent="0.3">
      <c r="D18" s="46">
        <v>1</v>
      </c>
      <c r="E18" s="3">
        <f t="shared" si="11"/>
        <v>1</v>
      </c>
      <c r="F18" s="3">
        <f>F14</f>
        <v>1</v>
      </c>
      <c r="G18" s="3">
        <v>1</v>
      </c>
      <c r="H18" s="3">
        <f t="shared" si="6"/>
        <v>1</v>
      </c>
      <c r="I18" s="3">
        <f t="shared" si="7"/>
        <v>1</v>
      </c>
      <c r="J18" s="3">
        <f t="shared" si="8"/>
        <v>1</v>
      </c>
      <c r="K18" s="47">
        <f t="shared" si="9"/>
        <v>1</v>
      </c>
      <c r="L18" s="28">
        <v>5.0590551181102002E-3</v>
      </c>
      <c r="M18" s="29">
        <v>5.7423447069116004E-3</v>
      </c>
      <c r="N18" s="29">
        <v>5.5524934383201999E-3</v>
      </c>
      <c r="O18" s="29">
        <v>5.4969378827647002E-3</v>
      </c>
      <c r="P18" s="29">
        <v>5.4908136482939999E-3</v>
      </c>
      <c r="Q18" s="29">
        <v>5.1732283464567003E-3</v>
      </c>
      <c r="R18" s="29">
        <v>5.3867016622922001E-3</v>
      </c>
      <c r="S18" s="29">
        <v>5.4295713035871001E-3</v>
      </c>
      <c r="T18" s="29">
        <v>5.7471566054242999E-3</v>
      </c>
      <c r="U18" s="30">
        <v>5.2051618547681996E-3</v>
      </c>
      <c r="V18" s="31">
        <f>AVERAGE(L18:U18)</f>
        <v>5.4283464566929202E-3</v>
      </c>
      <c r="W18" s="46">
        <f t="shared" si="12"/>
        <v>-3.6929133858271991E-4</v>
      </c>
      <c r="X18" s="3">
        <f t="shared" si="13"/>
        <v>3.1399825021868021E-4</v>
      </c>
      <c r="Y18" s="3">
        <f t="shared" si="13"/>
        <v>1.2414698162727979E-4</v>
      </c>
      <c r="Z18" s="3">
        <f t="shared" si="13"/>
        <v>6.8591426071780079E-5</v>
      </c>
      <c r="AA18" s="3">
        <f t="shared" si="13"/>
        <v>6.2467191601079698E-5</v>
      </c>
      <c r="AB18" s="3">
        <f t="shared" si="13"/>
        <v>-2.5511811023621982E-4</v>
      </c>
      <c r="AC18" s="3">
        <f t="shared" si="13"/>
        <v>-4.1644794400720088E-5</v>
      </c>
      <c r="AD18" s="3">
        <f t="shared" si="13"/>
        <v>1.2248468941799748E-6</v>
      </c>
      <c r="AE18" s="3">
        <f t="shared" si="13"/>
        <v>3.1881014873137974E-4</v>
      </c>
      <c r="AF18" s="47">
        <f>U18-$V18</f>
        <v>-2.2318460192472054E-4</v>
      </c>
      <c r="AI18" s="32">
        <v>14</v>
      </c>
      <c r="AJ18" s="1">
        <f t="shared" si="0"/>
        <v>0.16875000000000001</v>
      </c>
      <c r="AK18" s="1">
        <f t="shared" si="1"/>
        <v>0.77949642802128549</v>
      </c>
      <c r="AL18" s="1">
        <f t="shared" si="2"/>
        <v>0.83125000000000004</v>
      </c>
      <c r="AM18" s="1">
        <f t="shared" si="3"/>
        <v>0.97445644457797109</v>
      </c>
      <c r="AN18" s="1">
        <f t="shared" si="4"/>
        <v>-0.95725368129332633</v>
      </c>
      <c r="AO18" s="33">
        <v>-2.2261592300960081E-4</v>
      </c>
    </row>
    <row r="19" spans="2:41" x14ac:dyDescent="0.25">
      <c r="C19" s="15" t="s">
        <v>15</v>
      </c>
      <c r="D19" s="48">
        <f>SUMPRODUCT(D11:D18,$V$11:$V$18)</f>
        <v>4.8228390201224894E-2</v>
      </c>
      <c r="E19" s="24">
        <f>SUMPRODUCT(E11:E18,$V$11:$V$18)</f>
        <v>-2.0240594925629261E-4</v>
      </c>
      <c r="F19" s="24">
        <f t="shared" ref="F19:K19" si="14">SUMPRODUCT(F11:F18,$V$11:$V$18)</f>
        <v>6.5475503062117097E-3</v>
      </c>
      <c r="G19" s="24">
        <f t="shared" si="14"/>
        <v>-1.5943263342082271E-2</v>
      </c>
      <c r="H19" s="24">
        <f t="shared" si="14"/>
        <v>2.1439195100613102E-4</v>
      </c>
      <c r="I19" s="24">
        <f t="shared" si="14"/>
        <v>1.8062117235343421E-4</v>
      </c>
      <c r="J19" s="24">
        <f t="shared" si="14"/>
        <v>4.5911198600175496E-3</v>
      </c>
      <c r="K19" s="25">
        <f t="shared" si="14"/>
        <v>-1.896325459317897E-4</v>
      </c>
      <c r="W19" s="23">
        <f>SUM(W11:W18)</f>
        <v>-2.6789588801399877E-3</v>
      </c>
      <c r="X19" s="24">
        <f t="shared" ref="X19:AE19" si="15">SUM(X11:X18)</f>
        <v>2.4308398950130122E-3</v>
      </c>
      <c r="Y19" s="24">
        <f t="shared" si="15"/>
        <v>3.9234470691181314E-4</v>
      </c>
      <c r="Z19" s="24">
        <f t="shared" si="15"/>
        <v>7.0030621172371185E-4</v>
      </c>
      <c r="AA19" s="24">
        <f t="shared" si="15"/>
        <v>-9.6281714785687381E-5</v>
      </c>
      <c r="AB19" s="24">
        <f t="shared" si="15"/>
        <v>-1.2581364829394874E-3</v>
      </c>
      <c r="AC19" s="24">
        <f t="shared" si="15"/>
        <v>-2.227034120735865E-4</v>
      </c>
      <c r="AD19" s="24">
        <f t="shared" si="15"/>
        <v>2.9698162729651246E-4</v>
      </c>
      <c r="AE19" s="49">
        <f t="shared" si="15"/>
        <v>2.1071303587051121E-3</v>
      </c>
      <c r="AF19" s="49">
        <f>SUM(AF11:AF18)</f>
        <v>-1.6715223097113889E-3</v>
      </c>
      <c r="AG19" s="15" t="s">
        <v>15</v>
      </c>
      <c r="AI19" s="32">
        <v>15</v>
      </c>
      <c r="AJ19" s="1">
        <f t="shared" si="0"/>
        <v>0.18124999999999999</v>
      </c>
      <c r="AK19" s="1">
        <f t="shared" si="1"/>
        <v>0.78733384742934365</v>
      </c>
      <c r="AL19" s="1">
        <f t="shared" si="2"/>
        <v>0.81874999999999998</v>
      </c>
      <c r="AM19" s="1">
        <f t="shared" si="3"/>
        <v>0.97239156704886653</v>
      </c>
      <c r="AN19" s="1">
        <f t="shared" si="4"/>
        <v>-0.90863340333185738</v>
      </c>
      <c r="AO19" s="33">
        <v>-2.1964129483860101E-4</v>
      </c>
    </row>
    <row r="20" spans="2:41" x14ac:dyDescent="0.25">
      <c r="C20" s="26" t="s">
        <v>16</v>
      </c>
      <c r="D20" s="50">
        <f t="shared" ref="D20:K20" si="16">D19/$K$3</f>
        <v>6.0285487751531117E-3</v>
      </c>
      <c r="E20" s="1">
        <f t="shared" si="16"/>
        <v>-2.5300743657036577E-5</v>
      </c>
      <c r="F20" s="1">
        <f t="shared" si="16"/>
        <v>8.1844378827646371E-4</v>
      </c>
      <c r="G20" s="1">
        <f t="shared" si="16"/>
        <v>-1.9929079177602839E-3</v>
      </c>
      <c r="H20" s="1">
        <f t="shared" si="16"/>
        <v>2.6798993875766378E-5</v>
      </c>
      <c r="I20" s="1">
        <f t="shared" si="16"/>
        <v>2.2577646544179276E-5</v>
      </c>
      <c r="J20" s="1">
        <f t="shared" si="16"/>
        <v>5.738899825021937E-4</v>
      </c>
      <c r="K20" s="33">
        <f t="shared" si="16"/>
        <v>-2.3704068241473713E-5</v>
      </c>
      <c r="W20" s="32">
        <f t="shared" ref="W20:AF20" si="17">W19/$K$3</f>
        <v>-3.3486986001749847E-4</v>
      </c>
      <c r="X20" s="1">
        <f t="shared" si="17"/>
        <v>3.0385498687662653E-4</v>
      </c>
      <c r="Y20" s="1">
        <f t="shared" si="17"/>
        <v>4.9043088363976643E-5</v>
      </c>
      <c r="Z20" s="1">
        <f t="shared" si="17"/>
        <v>8.7538276465463981E-5</v>
      </c>
      <c r="AA20" s="1">
        <f t="shared" si="17"/>
        <v>-1.2035214348210923E-5</v>
      </c>
      <c r="AB20" s="1">
        <f t="shared" si="17"/>
        <v>-1.5726706036743593E-4</v>
      </c>
      <c r="AC20" s="1">
        <f t="shared" si="17"/>
        <v>-2.7837926509198313E-5</v>
      </c>
      <c r="AD20" s="1">
        <f t="shared" si="17"/>
        <v>3.7122703412064057E-5</v>
      </c>
      <c r="AE20" s="2">
        <f t="shared" si="17"/>
        <v>2.6339129483813901E-4</v>
      </c>
      <c r="AF20" s="2">
        <f t="shared" si="17"/>
        <v>-2.0894028871392361E-4</v>
      </c>
      <c r="AG20" s="26" t="s">
        <v>16</v>
      </c>
      <c r="AI20" s="32">
        <v>16</v>
      </c>
      <c r="AJ20" s="1">
        <f t="shared" si="0"/>
        <v>0.19375000000000001</v>
      </c>
      <c r="AK20" s="1">
        <f t="shared" si="1"/>
        <v>0.79471944537963413</v>
      </c>
      <c r="AL20" s="1">
        <f t="shared" si="2"/>
        <v>0.80625000000000002</v>
      </c>
      <c r="AM20" s="1">
        <f t="shared" si="3"/>
        <v>0.97029939785993358</v>
      </c>
      <c r="AN20" s="1">
        <f t="shared" si="4"/>
        <v>-0.86209756667827031</v>
      </c>
      <c r="AO20" s="33">
        <v>-1.898950131235993E-4</v>
      </c>
    </row>
    <row r="21" spans="2:41" ht="15.75" thickBot="1" x14ac:dyDescent="0.3">
      <c r="C21" s="26" t="s">
        <v>20</v>
      </c>
      <c r="D21" s="50"/>
      <c r="E21" s="29">
        <f t="shared" ref="E21:K21" si="18">$K$3*$K$4*(E20^2)</f>
        <v>5.1210210367926126E-8</v>
      </c>
      <c r="F21" s="29">
        <f t="shared" si="18"/>
        <v>5.3588018765466316E-5</v>
      </c>
      <c r="G21" s="29">
        <f t="shared" si="18"/>
        <v>3.1773455749373045E-4</v>
      </c>
      <c r="H21" s="29">
        <f t="shared" si="18"/>
        <v>5.7454885820269109E-8</v>
      </c>
      <c r="I21" s="29">
        <f t="shared" si="18"/>
        <v>4.0780009877911234E-8</v>
      </c>
      <c r="J21" s="29">
        <f t="shared" si="18"/>
        <v>2.6347976961309456E-5</v>
      </c>
      <c r="K21" s="30">
        <f t="shared" si="18"/>
        <v>4.4950628095715408E-8</v>
      </c>
      <c r="W21" s="28">
        <f>SUMSQ(W11:W18)</f>
        <v>9.0323449862950057E-7</v>
      </c>
      <c r="X21" s="29">
        <f t="shared" ref="X21:AE21" si="19">SUMSQ(X11:X18)</f>
        <v>7.4607122627818591E-7</v>
      </c>
      <c r="Y21" s="29">
        <f t="shared" si="19"/>
        <v>4.2893452021476882E-8</v>
      </c>
      <c r="Z21" s="29">
        <f t="shared" si="19"/>
        <v>6.5523688640003925E-8</v>
      </c>
      <c r="AA21" s="29">
        <f t="shared" si="19"/>
        <v>3.6355385858945087E-8</v>
      </c>
      <c r="AB21" s="29">
        <f t="shared" si="19"/>
        <v>2.6402627083028646E-7</v>
      </c>
      <c r="AC21" s="29">
        <f t="shared" si="19"/>
        <v>8.4062657631533551E-9</v>
      </c>
      <c r="AD21" s="29">
        <f t="shared" si="19"/>
        <v>1.6059300822299762E-8</v>
      </c>
      <c r="AE21" s="51">
        <f t="shared" si="19"/>
        <v>5.7630750033102406E-7</v>
      </c>
      <c r="AF21" s="51">
        <f>SUMSQ(AF11:AF18)</f>
        <v>3.5202576411329828E-7</v>
      </c>
      <c r="AG21" s="9" t="s">
        <v>58</v>
      </c>
      <c r="AI21" s="32">
        <v>17</v>
      </c>
      <c r="AJ21" s="1">
        <f t="shared" si="0"/>
        <v>0.20624999999999999</v>
      </c>
      <c r="AK21" s="1">
        <f t="shared" si="1"/>
        <v>0.80170603714906297</v>
      </c>
      <c r="AL21" s="1">
        <f t="shared" si="2"/>
        <v>0.79374999999999996</v>
      </c>
      <c r="AM21" s="1">
        <f t="shared" si="3"/>
        <v>0.96817914466218191</v>
      </c>
      <c r="AN21" s="1">
        <f t="shared" si="4"/>
        <v>-0.81738295788941406</v>
      </c>
      <c r="AO21" s="33">
        <v>-1.860454943128998E-4</v>
      </c>
    </row>
    <row r="22" spans="2:41" ht="15.75" thickBot="1" x14ac:dyDescent="0.3">
      <c r="C22" s="7" t="s">
        <v>56</v>
      </c>
      <c r="D22" s="52">
        <f>SUM(D21:K21,AF22)</f>
        <v>4.0087585230795623E-4</v>
      </c>
      <c r="AF22" s="16">
        <f>SUM(W21:AF21)</f>
        <v>3.0109033532881742E-6</v>
      </c>
      <c r="AG22" s="10" t="s">
        <v>59</v>
      </c>
      <c r="AI22" s="32">
        <v>18</v>
      </c>
      <c r="AJ22" s="1">
        <f t="shared" si="0"/>
        <v>0.21875</v>
      </c>
      <c r="AK22" s="1">
        <f t="shared" si="1"/>
        <v>0.80833750333726595</v>
      </c>
      <c r="AL22" s="1">
        <f t="shared" si="2"/>
        <v>0.78125</v>
      </c>
      <c r="AM22" s="1">
        <f t="shared" si="3"/>
        <v>0.96602997917317479</v>
      </c>
      <c r="AN22" s="1">
        <f t="shared" si="4"/>
        <v>-0.77427005635431245</v>
      </c>
      <c r="AO22" s="33">
        <v>-1.8508311461060131E-4</v>
      </c>
    </row>
    <row r="23" spans="2:41" x14ac:dyDescent="0.25">
      <c r="C23" s="6" t="s">
        <v>40</v>
      </c>
      <c r="D23" s="53"/>
      <c r="E23" s="24">
        <f>E21/$D$22</f>
        <v>1.277458097640314E-4</v>
      </c>
      <c r="F23" s="24">
        <f t="shared" ref="F23:J23" si="20">F21/$D$22</f>
        <v>0.13367734289043567</v>
      </c>
      <c r="G23" s="24">
        <f t="shared" si="20"/>
        <v>0.79260089043638393</v>
      </c>
      <c r="H23" s="24">
        <f t="shared" si="20"/>
        <v>1.4332338924753137E-4</v>
      </c>
      <c r="I23" s="24">
        <f t="shared" si="20"/>
        <v>1.0172727951341824E-4</v>
      </c>
      <c r="J23" s="24">
        <f t="shared" si="20"/>
        <v>6.572602667288803E-2</v>
      </c>
      <c r="K23" s="25">
        <f>K21/$D$22</f>
        <v>1.1213104465365491E-4</v>
      </c>
      <c r="AF23" s="27">
        <f>AF22/$D$22</f>
        <v>7.5108124771136693E-3</v>
      </c>
      <c r="AG23" s="54" t="s">
        <v>40</v>
      </c>
      <c r="AI23" s="32">
        <v>19</v>
      </c>
      <c r="AJ23" s="1">
        <f t="shared" si="0"/>
        <v>0.23125000000000001</v>
      </c>
      <c r="AK23" s="1">
        <f t="shared" si="1"/>
        <v>0.81465071646106268</v>
      </c>
      <c r="AL23" s="1">
        <f t="shared" si="2"/>
        <v>0.76875000000000004</v>
      </c>
      <c r="AM23" s="1">
        <f t="shared" si="3"/>
        <v>0.96385103494214552</v>
      </c>
      <c r="AN23" s="1">
        <f t="shared" si="4"/>
        <v>-0.7325735637421168</v>
      </c>
      <c r="AO23" s="33">
        <v>-1.8027121609759909E-4</v>
      </c>
    </row>
    <row r="24" spans="2:41" ht="15.75" thickBot="1" x14ac:dyDescent="0.3">
      <c r="C24" s="55" t="s">
        <v>41</v>
      </c>
      <c r="E24" s="3">
        <f>E23*100</f>
        <v>1.277458097640314E-2</v>
      </c>
      <c r="F24" s="3">
        <f t="shared" ref="F24:K24" si="21">F23*100</f>
        <v>13.367734289043568</v>
      </c>
      <c r="G24" s="3">
        <f t="shared" si="21"/>
        <v>79.260089043638388</v>
      </c>
      <c r="H24" s="3">
        <f t="shared" si="21"/>
        <v>1.4332338924753137E-2</v>
      </c>
      <c r="I24" s="3">
        <f t="shared" si="21"/>
        <v>1.0172727951341824E-2</v>
      </c>
      <c r="J24" s="3">
        <f t="shared" si="21"/>
        <v>6.5726026672888027</v>
      </c>
      <c r="K24" s="47">
        <f t="shared" si="21"/>
        <v>1.1213104465365491E-2</v>
      </c>
      <c r="AF24" s="31">
        <f>AF23*100</f>
        <v>0.75108124771136697</v>
      </c>
      <c r="AG24" s="56" t="s">
        <v>41</v>
      </c>
      <c r="AI24" s="32">
        <v>20</v>
      </c>
      <c r="AJ24" s="1">
        <f t="shared" si="0"/>
        <v>0.24374999999999999</v>
      </c>
      <c r="AK24" s="1">
        <f t="shared" si="1"/>
        <v>0.82067697203249279</v>
      </c>
      <c r="AL24" s="1">
        <f t="shared" si="2"/>
        <v>0.75624999999999998</v>
      </c>
      <c r="AM24" s="1">
        <f t="shared" si="3"/>
        <v>0.96164140493723416</v>
      </c>
      <c r="AN24" s="1">
        <f t="shared" si="4"/>
        <v>-0.69213536556228017</v>
      </c>
      <c r="AO24" s="33">
        <v>-1.797462817152004E-4</v>
      </c>
    </row>
    <row r="25" spans="2:41" ht="15" customHeight="1" x14ac:dyDescent="0.25">
      <c r="B25" s="67" t="s">
        <v>54</v>
      </c>
      <c r="C25" s="6" t="s">
        <v>55</v>
      </c>
      <c r="D25" s="50">
        <f t="shared" ref="D25:K25" si="22">D20-$D$37</f>
        <v>5.9829718031467758E-3</v>
      </c>
      <c r="E25" s="1">
        <f t="shared" si="22"/>
        <v>-7.0877715663372401E-5</v>
      </c>
      <c r="F25" s="1">
        <f t="shared" si="22"/>
        <v>7.7286681627012786E-4</v>
      </c>
      <c r="G25" s="1">
        <f t="shared" si="22"/>
        <v>-2.0384848897666199E-3</v>
      </c>
      <c r="H25" s="1">
        <f t="shared" si="22"/>
        <v>-1.8777978130569446E-5</v>
      </c>
      <c r="I25" s="1">
        <f t="shared" si="22"/>
        <v>-2.2999325462156548E-5</v>
      </c>
      <c r="J25" s="1">
        <f t="shared" si="22"/>
        <v>5.2831301049585785E-4</v>
      </c>
      <c r="K25" s="33">
        <f t="shared" si="22"/>
        <v>-6.9281040247809537E-5</v>
      </c>
      <c r="AI25" s="32">
        <v>21</v>
      </c>
      <c r="AJ25" s="1">
        <f t="shared" si="0"/>
        <v>0.25624999999999998</v>
      </c>
      <c r="AK25" s="1">
        <f t="shared" si="1"/>
        <v>0.82644307010087958</v>
      </c>
      <c r="AL25" s="1">
        <f t="shared" si="2"/>
        <v>0.74375000000000002</v>
      </c>
      <c r="AM25" s="1">
        <f t="shared" si="3"/>
        <v>0.95940013893748965</v>
      </c>
      <c r="AN25" s="1">
        <f t="shared" si="4"/>
        <v>-0.6528192079877555</v>
      </c>
      <c r="AO25" s="33">
        <v>-1.7895888013969889E-4</v>
      </c>
    </row>
    <row r="26" spans="2:41" ht="15.75" thickBot="1" x14ac:dyDescent="0.3">
      <c r="B26" s="68"/>
      <c r="C26" s="56" t="s">
        <v>46</v>
      </c>
      <c r="D26" s="57">
        <f t="shared" ref="D26:K26" si="23">D20+$D$37</f>
        <v>6.0741257471594477E-3</v>
      </c>
      <c r="E26" s="29">
        <f t="shared" si="23"/>
        <v>2.0276228349299248E-5</v>
      </c>
      <c r="F26" s="29">
        <f t="shared" si="23"/>
        <v>8.6402076028279956E-4</v>
      </c>
      <c r="G26" s="29">
        <f t="shared" si="23"/>
        <v>-1.9473309457539482E-3</v>
      </c>
      <c r="H26" s="29">
        <f t="shared" si="23"/>
        <v>7.2375965882102202E-5</v>
      </c>
      <c r="I26" s="29">
        <f t="shared" si="23"/>
        <v>6.81546185505151E-5</v>
      </c>
      <c r="J26" s="29">
        <f t="shared" si="23"/>
        <v>6.1946695450852956E-4</v>
      </c>
      <c r="K26" s="30">
        <f t="shared" si="23"/>
        <v>2.1872903764862112E-5</v>
      </c>
      <c r="AI26" s="32">
        <v>22</v>
      </c>
      <c r="AJ26" s="1">
        <f t="shared" si="0"/>
        <v>0.26874999999999999</v>
      </c>
      <c r="AK26" s="1">
        <f t="shared" si="1"/>
        <v>0.83197214529372965</v>
      </c>
      <c r="AL26" s="1">
        <f t="shared" si="2"/>
        <v>0.73124999999999996</v>
      </c>
      <c r="AM26" s="1">
        <f t="shared" si="3"/>
        <v>0.95712624071026431</v>
      </c>
      <c r="AN26" s="1">
        <f t="shared" si="4"/>
        <v>-0.61450660849518524</v>
      </c>
      <c r="AO26" s="33">
        <v>-1.78433945756601E-4</v>
      </c>
    </row>
    <row r="27" spans="2:41" x14ac:dyDescent="0.25">
      <c r="AI27" s="32">
        <v>23</v>
      </c>
      <c r="AJ27" s="1">
        <f t="shared" si="0"/>
        <v>0.28125</v>
      </c>
      <c r="AK27" s="1">
        <f t="shared" si="1"/>
        <v>0.83728431266736147</v>
      </c>
      <c r="AL27" s="1">
        <f t="shared" si="2"/>
        <v>0.71875</v>
      </c>
      <c r="AM27" s="1">
        <f t="shared" si="3"/>
        <v>0.95481866495234291</v>
      </c>
      <c r="AN27" s="1">
        <f t="shared" si="4"/>
        <v>-0.57709366971925891</v>
      </c>
      <c r="AO27" s="33">
        <v>-1.224409448822004E-4</v>
      </c>
    </row>
    <row r="28" spans="2:41" x14ac:dyDescent="0.25">
      <c r="AI28" s="32">
        <v>24</v>
      </c>
      <c r="AJ28" s="1">
        <f t="shared" si="0"/>
        <v>0.29375000000000001</v>
      </c>
      <c r="AK28" s="1">
        <f t="shared" si="1"/>
        <v>0.8423971765065742</v>
      </c>
      <c r="AL28" s="1">
        <f t="shared" si="2"/>
        <v>0.70625000000000004</v>
      </c>
      <c r="AM28" s="1">
        <f t="shared" si="3"/>
        <v>0.95247631397053778</v>
      </c>
      <c r="AN28" s="1">
        <f t="shared" si="4"/>
        <v>-0.54048856494806119</v>
      </c>
      <c r="AO28" s="33">
        <v>-1.1211723534590001E-4</v>
      </c>
    </row>
    <row r="29" spans="2:41" x14ac:dyDescent="0.25">
      <c r="AI29" s="32">
        <v>25</v>
      </c>
      <c r="AJ29" s="1">
        <f t="shared" si="0"/>
        <v>0.30625000000000002</v>
      </c>
      <c r="AK29" s="1">
        <f t="shared" si="1"/>
        <v>0.84732623567844334</v>
      </c>
      <c r="AL29" s="1">
        <f t="shared" si="2"/>
        <v>0.69374999999999998</v>
      </c>
      <c r="AM29" s="1">
        <f t="shared" si="3"/>
        <v>0.95009803407451898</v>
      </c>
      <c r="AN29" s="1">
        <f t="shared" si="4"/>
        <v>-0.50460953012473142</v>
      </c>
      <c r="AO29" s="33">
        <v>-4.5188101486899872E-5</v>
      </c>
    </row>
    <row r="30" spans="2:41" x14ac:dyDescent="0.25">
      <c r="AI30" s="32">
        <v>26</v>
      </c>
      <c r="AJ30" s="1">
        <f t="shared" si="0"/>
        <v>0.31874999999999998</v>
      </c>
      <c r="AK30" s="1">
        <f t="shared" si="1"/>
        <v>0.85208520988517489</v>
      </c>
      <c r="AL30" s="1">
        <f t="shared" si="2"/>
        <v>0.68125000000000002</v>
      </c>
      <c r="AM30" s="1">
        <f t="shared" si="3"/>
        <v>0.94768261165125156</v>
      </c>
      <c r="AN30" s="1">
        <f t="shared" si="4"/>
        <v>-0.4693832426714365</v>
      </c>
      <c r="AO30" s="33">
        <v>-4.2650918635200007E-5</v>
      </c>
    </row>
    <row r="31" spans="2:41" x14ac:dyDescent="0.25">
      <c r="AI31" s="32">
        <v>27</v>
      </c>
      <c r="AJ31" s="1">
        <f t="shared" si="0"/>
        <v>0.33124999999999999</v>
      </c>
      <c r="AK31" s="1">
        <f t="shared" si="1"/>
        <v>0.85668630471196716</v>
      </c>
      <c r="AL31" s="1">
        <f t="shared" si="2"/>
        <v>0.66874999999999996</v>
      </c>
      <c r="AM31" s="1">
        <f t="shared" si="3"/>
        <v>0.94522876888652319</v>
      </c>
      <c r="AN31" s="1">
        <f t="shared" si="4"/>
        <v>-0.43474349909707011</v>
      </c>
      <c r="AO31" s="33">
        <v>-4.1644794400900499E-5</v>
      </c>
    </row>
    <row r="32" spans="2:41" ht="15.75" thickBot="1" x14ac:dyDescent="0.3">
      <c r="AI32" s="32">
        <v>28</v>
      </c>
      <c r="AJ32" s="1">
        <f t="shared" si="0"/>
        <v>0.34375</v>
      </c>
      <c r="AK32" s="1">
        <f t="shared" si="1"/>
        <v>0.86114042880167974</v>
      </c>
      <c r="AL32" s="1">
        <f t="shared" si="2"/>
        <v>0.65625</v>
      </c>
      <c r="AM32" s="1">
        <f t="shared" si="3"/>
        <v>0.94273515909458949</v>
      </c>
      <c r="AN32" s="1">
        <f t="shared" si="4"/>
        <v>-0.4006301257381869</v>
      </c>
      <c r="AO32" s="33">
        <v>-4.0201224847200012E-5</v>
      </c>
    </row>
    <row r="33" spans="3:41" ht="15.75" thickBot="1" x14ac:dyDescent="0.3">
      <c r="C33" s="65" t="s">
        <v>44</v>
      </c>
      <c r="D33" s="66"/>
      <c r="F33" s="4"/>
      <c r="AI33" s="32">
        <v>29</v>
      </c>
      <c r="AJ33" s="1">
        <f t="shared" si="0"/>
        <v>0.35625000000000001</v>
      </c>
      <c r="AK33" s="1">
        <f t="shared" si="1"/>
        <v>0.86545737321003446</v>
      </c>
      <c r="AL33" s="1">
        <f t="shared" si="2"/>
        <v>0.64375000000000004</v>
      </c>
      <c r="AM33" s="1">
        <f t="shared" si="3"/>
        <v>0.94020036161182075</v>
      </c>
      <c r="AN33" s="1">
        <f t="shared" si="4"/>
        <v>-0.36698807305277065</v>
      </c>
      <c r="AO33" s="33">
        <v>-3.687664041989976E-5</v>
      </c>
    </row>
    <row r="34" spans="3:41" x14ac:dyDescent="0.25">
      <c r="C34" s="58" t="s">
        <v>45</v>
      </c>
      <c r="D34" s="25">
        <f>AF22/ (K3 * (K4-1))</f>
        <v>4.181810212900242E-8</v>
      </c>
      <c r="AI34" s="32">
        <v>30</v>
      </c>
      <c r="AJ34" s="1">
        <f t="shared" si="0"/>
        <v>0.36875000000000002</v>
      </c>
      <c r="AK34" s="1">
        <f t="shared" si="1"/>
        <v>0.86964596060865607</v>
      </c>
      <c r="AL34" s="1">
        <f t="shared" si="2"/>
        <v>0.63124999999999998</v>
      </c>
      <c r="AM34" s="1">
        <f t="shared" si="3"/>
        <v>0.93762287620431106</v>
      </c>
      <c r="AN34" s="1">
        <f t="shared" si="4"/>
        <v>-0.33376665557466606</v>
      </c>
      <c r="AO34" s="33">
        <v>-2.6727909011699941E-5</v>
      </c>
    </row>
    <row r="35" spans="3:41" ht="60" x14ac:dyDescent="0.25">
      <c r="C35" s="59" t="s">
        <v>48</v>
      </c>
      <c r="D35" s="60">
        <v>1.99346356627858</v>
      </c>
      <c r="E35" s="5"/>
      <c r="F35" s="5"/>
      <c r="G35" s="5"/>
      <c r="H35" s="5"/>
      <c r="I35" s="5"/>
      <c r="J35" s="5"/>
      <c r="AI35" s="32">
        <v>31</v>
      </c>
      <c r="AJ35" s="1">
        <f t="shared" si="0"/>
        <v>0.38124999999999998</v>
      </c>
      <c r="AK35" s="1">
        <f t="shared" si="1"/>
        <v>0.87371417024423537</v>
      </c>
      <c r="AL35" s="1">
        <f t="shared" si="2"/>
        <v>0.61875000000000002</v>
      </c>
      <c r="AM35" s="1">
        <f t="shared" si="3"/>
        <v>0.93500111693255283</v>
      </c>
      <c r="AN35" s="1">
        <f t="shared" si="4"/>
        <v>-0.30091890823963879</v>
      </c>
      <c r="AO35" s="33">
        <v>-2.4890638670200131E-5</v>
      </c>
    </row>
    <row r="36" spans="3:41" x14ac:dyDescent="0.25">
      <c r="C36" s="61" t="s">
        <v>49</v>
      </c>
      <c r="D36" s="33">
        <f>K3*K4</f>
        <v>80</v>
      </c>
      <c r="AI36" s="32">
        <v>32</v>
      </c>
      <c r="AJ36" s="1">
        <f t="shared" si="0"/>
        <v>0.39374999999999999</v>
      </c>
      <c r="AK36" s="1">
        <f t="shared" si="1"/>
        <v>0.87766924325053886</v>
      </c>
      <c r="AL36" s="1">
        <f t="shared" si="2"/>
        <v>0.60624999999999996</v>
      </c>
      <c r="AM36" s="1">
        <f t="shared" si="3"/>
        <v>0.93233340540831988</v>
      </c>
      <c r="AN36" s="1">
        <f t="shared" si="4"/>
        <v>-0.26840103619470485</v>
      </c>
      <c r="AO36" s="33">
        <v>-2.1041119859600829E-5</v>
      </c>
    </row>
    <row r="37" spans="3:41" ht="15.75" thickBot="1" x14ac:dyDescent="0.3">
      <c r="C37" s="62" t="s">
        <v>47</v>
      </c>
      <c r="D37" s="30">
        <f>D35*( SQRT(D34/(D36)))</f>
        <v>4.5576972006335824E-5</v>
      </c>
      <c r="AI37" s="32">
        <v>33</v>
      </c>
      <c r="AJ37" s="1">
        <f t="shared" ref="AJ37:AJ68" si="24">(AI37-0.5)/$AJ$3</f>
        <v>0.40625</v>
      </c>
      <c r="AK37" s="1">
        <f t="shared" si="1"/>
        <v>0.88151777192158443</v>
      </c>
      <c r="AL37" s="1">
        <f t="shared" si="2"/>
        <v>0.59375</v>
      </c>
      <c r="AM37" s="1">
        <f t="shared" si="3"/>
        <v>0.92961796336964952</v>
      </c>
      <c r="AN37" s="1">
        <f t="shared" si="4"/>
        <v>-0.23617194000999964</v>
      </c>
      <c r="AO37" s="33">
        <v>-1.456692913389974E-5</v>
      </c>
    </row>
    <row r="38" spans="3:41" x14ac:dyDescent="0.25">
      <c r="AI38" s="32">
        <v>34</v>
      </c>
      <c r="AJ38" s="1">
        <f t="shared" si="24"/>
        <v>0.41875000000000001</v>
      </c>
      <c r="AK38" s="1">
        <f t="shared" si="1"/>
        <v>0.88526577580203869</v>
      </c>
      <c r="AL38" s="1">
        <f t="shared" si="2"/>
        <v>0.58125000000000004</v>
      </c>
      <c r="AM38" s="1">
        <f t="shared" si="3"/>
        <v>0.92685290448900204</v>
      </c>
      <c r="AN38" s="1">
        <f t="shared" si="4"/>
        <v>-0.20419280185299005</v>
      </c>
      <c r="AO38" s="33">
        <v>-6.080489938600428E-6</v>
      </c>
    </row>
    <row r="39" spans="3:41" x14ac:dyDescent="0.25">
      <c r="AI39" s="32">
        <v>35</v>
      </c>
      <c r="AJ39" s="1">
        <f t="shared" si="24"/>
        <v>0.43125000000000002</v>
      </c>
      <c r="AK39" s="1">
        <f t="shared" si="1"/>
        <v>0.8889187668730304</v>
      </c>
      <c r="AL39" s="1">
        <f t="shared" si="2"/>
        <v>0.56874999999999998</v>
      </c>
      <c r="AM39" s="1">
        <f t="shared" si="3"/>
        <v>0.92403622531703655</v>
      </c>
      <c r="AN39" s="1">
        <f t="shared" si="4"/>
        <v>-0.17242672096007022</v>
      </c>
      <c r="AO39" s="33">
        <v>-4.7681539802001648E-6</v>
      </c>
    </row>
    <row r="40" spans="3:41" x14ac:dyDescent="0.25">
      <c r="AI40" s="32">
        <v>36</v>
      </c>
      <c r="AJ40" s="1">
        <f t="shared" si="24"/>
        <v>0.44374999999999998</v>
      </c>
      <c r="AK40" s="1">
        <f t="shared" si="1"/>
        <v>0.89248180566384738</v>
      </c>
      <c r="AL40" s="1">
        <f t="shared" si="2"/>
        <v>0.55625000000000002</v>
      </c>
      <c r="AM40" s="1">
        <f t="shared" si="3"/>
        <v>0.92116579524957742</v>
      </c>
      <c r="AN40" s="1">
        <f t="shared" si="4"/>
        <v>-0.1408383888659345</v>
      </c>
      <c r="AO40" s="33">
        <v>-3.105861767599763E-6</v>
      </c>
    </row>
    <row r="41" spans="3:41" x14ac:dyDescent="0.25">
      <c r="AI41" s="32">
        <v>37</v>
      </c>
      <c r="AJ41" s="1">
        <f t="shared" si="24"/>
        <v>0.45624999999999999</v>
      </c>
      <c r="AK41" s="1">
        <f t="shared" si="1"/>
        <v>0.89595954977027736</v>
      </c>
      <c r="AL41" s="1">
        <f t="shared" si="2"/>
        <v>0.54374999999999996</v>
      </c>
      <c r="AM41" s="1">
        <f t="shared" si="3"/>
        <v>0.91823934538784691</v>
      </c>
      <c r="AN41" s="1">
        <f t="shared" si="4"/>
        <v>-0.10939379648226645</v>
      </c>
      <c r="AO41" s="33">
        <v>-2.143482064601368E-6</v>
      </c>
    </row>
    <row r="42" spans="3:41" x14ac:dyDescent="0.25">
      <c r="AI42" s="32">
        <v>38</v>
      </c>
      <c r="AJ42" s="1">
        <f t="shared" si="24"/>
        <v>0.46875</v>
      </c>
      <c r="AK42" s="1">
        <f t="shared" si="1"/>
        <v>0.89935629598512135</v>
      </c>
      <c r="AL42" s="1">
        <f t="shared" si="2"/>
        <v>0.53125</v>
      </c>
      <c r="AM42" s="1">
        <f t="shared" si="3"/>
        <v>0.91525445614133283</v>
      </c>
      <c r="AN42" s="1">
        <f t="shared" si="4"/>
        <v>-7.8059966366998385E-2</v>
      </c>
      <c r="AO42" s="33">
        <v>8.3114610640016434E-7</v>
      </c>
    </row>
    <row r="43" spans="3:41" x14ac:dyDescent="0.25">
      <c r="AI43" s="32">
        <v>39</v>
      </c>
      <c r="AJ43" s="1">
        <f t="shared" si="24"/>
        <v>0.48125000000000001</v>
      </c>
      <c r="AK43" s="1">
        <f t="shared" si="1"/>
        <v>0.90267601702825595</v>
      </c>
      <c r="AL43" s="1">
        <f t="shared" si="2"/>
        <v>0.51875000000000004</v>
      </c>
      <c r="AM43" s="1">
        <f t="shared" si="3"/>
        <v>0.91220854339809221</v>
      </c>
      <c r="AN43" s="1">
        <f t="shared" si="4"/>
        <v>-4.6804704475896027E-2</v>
      </c>
      <c r="AO43" s="33">
        <v>1.2248468941001771E-6</v>
      </c>
    </row>
    <row r="44" spans="3:41" x14ac:dyDescent="0.25">
      <c r="AI44" s="32">
        <v>40</v>
      </c>
      <c r="AJ44" s="1">
        <f t="shared" si="24"/>
        <v>0.49375000000000002</v>
      </c>
      <c r="AK44" s="1">
        <f t="shared" si="1"/>
        <v>0.90592239368953276</v>
      </c>
      <c r="AL44" s="1">
        <f t="shared" si="2"/>
        <v>0.50624999999999998</v>
      </c>
      <c r="AM44" s="1">
        <f t="shared" si="3"/>
        <v>0.90909884305801247</v>
      </c>
      <c r="AN44" s="1">
        <f t="shared" si="4"/>
        <v>-1.5596366399235411E-2</v>
      </c>
      <c r="AO44" s="33">
        <v>4.15573053379973E-6</v>
      </c>
    </row>
    <row r="45" spans="3:41" x14ac:dyDescent="0.25">
      <c r="AI45" s="32">
        <v>41</v>
      </c>
      <c r="AJ45" s="1">
        <f t="shared" si="24"/>
        <v>0.50624999999999998</v>
      </c>
      <c r="AK45" s="1">
        <f t="shared" si="1"/>
        <v>0.90909884305801247</v>
      </c>
      <c r="AL45" s="1">
        <f t="shared" si="2"/>
        <v>0.49375000000000002</v>
      </c>
      <c r="AM45" s="1">
        <f t="shared" si="3"/>
        <v>0.90592239368953276</v>
      </c>
      <c r="AN45" s="1">
        <f t="shared" si="4"/>
        <v>1.5596366399235411E-2</v>
      </c>
      <c r="AO45" s="33">
        <v>5.2055993003986833E-6</v>
      </c>
    </row>
    <row r="46" spans="3:41" x14ac:dyDescent="0.25">
      <c r="AI46" s="32">
        <v>42</v>
      </c>
      <c r="AJ46" s="1">
        <f t="shared" si="24"/>
        <v>0.51875000000000004</v>
      </c>
      <c r="AK46" s="1">
        <f t="shared" si="1"/>
        <v>0.91220854339809221</v>
      </c>
      <c r="AL46" s="1">
        <f t="shared" si="2"/>
        <v>0.48124999999999996</v>
      </c>
      <c r="AM46" s="1">
        <f t="shared" si="3"/>
        <v>0.90267601702825595</v>
      </c>
      <c r="AN46" s="1">
        <f t="shared" si="4"/>
        <v>4.6804704475896027E-2</v>
      </c>
      <c r="AO46" s="33">
        <v>6.5179352583006472E-6</v>
      </c>
    </row>
    <row r="47" spans="3:41" x14ac:dyDescent="0.25">
      <c r="AI47" s="32">
        <v>43</v>
      </c>
      <c r="AJ47" s="1">
        <f t="shared" si="24"/>
        <v>0.53125</v>
      </c>
      <c r="AK47" s="1">
        <f t="shared" si="1"/>
        <v>0.91525445614133283</v>
      </c>
      <c r="AL47" s="1">
        <f t="shared" si="2"/>
        <v>0.46875</v>
      </c>
      <c r="AM47" s="1">
        <f t="shared" si="3"/>
        <v>0.89935629598512135</v>
      </c>
      <c r="AN47" s="1">
        <f t="shared" si="4"/>
        <v>7.8059966366998385E-2</v>
      </c>
      <c r="AO47" s="33">
        <v>2.1041119859799891E-5</v>
      </c>
    </row>
    <row r="48" spans="3:41" x14ac:dyDescent="0.25">
      <c r="AI48" s="32">
        <v>44</v>
      </c>
      <c r="AJ48" s="1">
        <f t="shared" si="24"/>
        <v>0.54374999999999996</v>
      </c>
      <c r="AK48" s="1">
        <f t="shared" si="1"/>
        <v>0.91823934538784691</v>
      </c>
      <c r="AL48" s="1">
        <f t="shared" si="2"/>
        <v>0.45625000000000004</v>
      </c>
      <c r="AM48" s="1">
        <f t="shared" si="3"/>
        <v>0.89595954977027736</v>
      </c>
      <c r="AN48" s="1">
        <f t="shared" si="4"/>
        <v>0.10939379648226645</v>
      </c>
      <c r="AO48" s="33">
        <v>2.874015748010033E-5</v>
      </c>
    </row>
    <row r="49" spans="35:41" x14ac:dyDescent="0.25">
      <c r="AI49" s="32">
        <v>45</v>
      </c>
      <c r="AJ49" s="1">
        <f t="shared" si="24"/>
        <v>0.55625000000000002</v>
      </c>
      <c r="AK49" s="1">
        <f t="shared" si="1"/>
        <v>0.92116579524957742</v>
      </c>
      <c r="AL49" s="1">
        <f t="shared" si="2"/>
        <v>0.44374999999999998</v>
      </c>
      <c r="AM49" s="1">
        <f t="shared" si="3"/>
        <v>0.89248180566384738</v>
      </c>
      <c r="AN49" s="1">
        <f t="shared" si="4"/>
        <v>0.1408383888659345</v>
      </c>
      <c r="AO49" s="33">
        <v>4.2825896763400318E-5</v>
      </c>
    </row>
    <row r="50" spans="35:41" x14ac:dyDescent="0.25">
      <c r="AI50" s="32">
        <v>46</v>
      </c>
      <c r="AJ50" s="1">
        <f t="shared" si="24"/>
        <v>0.56874999999999998</v>
      </c>
      <c r="AK50" s="1">
        <f t="shared" si="1"/>
        <v>0.92403622531703655</v>
      </c>
      <c r="AL50" s="1">
        <f t="shared" si="2"/>
        <v>0.43125000000000002</v>
      </c>
      <c r="AM50" s="1">
        <f t="shared" si="3"/>
        <v>0.8889187668730304</v>
      </c>
      <c r="AN50" s="1">
        <f t="shared" si="4"/>
        <v>0.17242672096007022</v>
      </c>
      <c r="AO50" s="33">
        <v>5.4724409448399583E-5</v>
      </c>
    </row>
    <row r="51" spans="35:41" x14ac:dyDescent="0.25">
      <c r="AI51" s="32">
        <v>47</v>
      </c>
      <c r="AJ51" s="1">
        <f t="shared" si="24"/>
        <v>0.58125000000000004</v>
      </c>
      <c r="AK51" s="1">
        <f t="shared" si="1"/>
        <v>0.92685290448900204</v>
      </c>
      <c r="AL51" s="1">
        <f t="shared" si="2"/>
        <v>0.41874999999999996</v>
      </c>
      <c r="AM51" s="1">
        <f t="shared" si="3"/>
        <v>0.88526577580203869</v>
      </c>
      <c r="AN51" s="1">
        <f t="shared" si="4"/>
        <v>0.20419280185299005</v>
      </c>
      <c r="AO51" s="33">
        <v>5.5074365704300618E-5</v>
      </c>
    </row>
    <row r="52" spans="35:41" x14ac:dyDescent="0.25">
      <c r="AI52" s="32">
        <v>48</v>
      </c>
      <c r="AJ52" s="1">
        <f t="shared" si="24"/>
        <v>0.59375</v>
      </c>
      <c r="AK52" s="1">
        <f t="shared" si="1"/>
        <v>0.92961796336964952</v>
      </c>
      <c r="AL52" s="1">
        <f t="shared" si="2"/>
        <v>0.40625</v>
      </c>
      <c r="AM52" s="1">
        <f t="shared" si="3"/>
        <v>0.88151777192158443</v>
      </c>
      <c r="AN52" s="1">
        <f t="shared" si="4"/>
        <v>0.23617194000999964</v>
      </c>
      <c r="AO52" s="33">
        <v>5.55993000873993E-5</v>
      </c>
    </row>
    <row r="53" spans="35:41" x14ac:dyDescent="0.25">
      <c r="AI53" s="32">
        <v>49</v>
      </c>
      <c r="AJ53" s="1">
        <f t="shared" si="24"/>
        <v>0.60624999999999996</v>
      </c>
      <c r="AK53" s="1">
        <f t="shared" si="1"/>
        <v>0.93233340540831988</v>
      </c>
      <c r="AL53" s="1">
        <f t="shared" si="2"/>
        <v>0.39375000000000004</v>
      </c>
      <c r="AM53" s="1">
        <f t="shared" si="3"/>
        <v>0.87766924325053886</v>
      </c>
      <c r="AN53" s="1">
        <f t="shared" si="4"/>
        <v>0.26840103619470485</v>
      </c>
      <c r="AO53" s="33">
        <v>5.6824146981399731E-5</v>
      </c>
    </row>
    <row r="54" spans="35:41" x14ac:dyDescent="0.25">
      <c r="AI54" s="32">
        <v>50</v>
      </c>
      <c r="AJ54" s="1">
        <f t="shared" si="24"/>
        <v>0.61875000000000002</v>
      </c>
      <c r="AK54" s="1">
        <f t="shared" si="1"/>
        <v>0.93500111693255283</v>
      </c>
      <c r="AL54" s="1">
        <f t="shared" si="2"/>
        <v>0.38124999999999998</v>
      </c>
      <c r="AM54" s="1">
        <f t="shared" si="3"/>
        <v>0.87371417024423537</v>
      </c>
      <c r="AN54" s="1">
        <f t="shared" si="4"/>
        <v>0.30091890823963879</v>
      </c>
      <c r="AO54" s="33">
        <v>5.7261592301400058E-5</v>
      </c>
    </row>
    <row r="55" spans="35:41" x14ac:dyDescent="0.25">
      <c r="AI55" s="32">
        <v>51</v>
      </c>
      <c r="AJ55" s="1">
        <f t="shared" si="24"/>
        <v>0.63124999999999998</v>
      </c>
      <c r="AK55" s="1">
        <f t="shared" si="1"/>
        <v>0.93762287620431106</v>
      </c>
      <c r="AL55" s="1">
        <f t="shared" si="2"/>
        <v>0.36875000000000002</v>
      </c>
      <c r="AM55" s="1">
        <f t="shared" si="3"/>
        <v>0.86964596060865607</v>
      </c>
      <c r="AN55" s="1">
        <f t="shared" si="4"/>
        <v>0.33376665557466606</v>
      </c>
      <c r="AO55" s="33">
        <v>5.9011373578301413E-5</v>
      </c>
    </row>
    <row r="56" spans="35:41" x14ac:dyDescent="0.25">
      <c r="AI56" s="32">
        <v>52</v>
      </c>
      <c r="AJ56" s="1">
        <f t="shared" si="24"/>
        <v>0.64375000000000004</v>
      </c>
      <c r="AK56" s="1">
        <f t="shared" si="1"/>
        <v>0.94020036161182075</v>
      </c>
      <c r="AL56" s="1">
        <f t="shared" si="2"/>
        <v>0.35624999999999996</v>
      </c>
      <c r="AM56" s="1">
        <f t="shared" si="3"/>
        <v>0.86545737321003446</v>
      </c>
      <c r="AN56" s="1">
        <f t="shared" si="4"/>
        <v>0.36698807305277065</v>
      </c>
      <c r="AO56" s="33">
        <v>6.2467191601099648E-5</v>
      </c>
    </row>
    <row r="57" spans="35:41" x14ac:dyDescent="0.25">
      <c r="AI57" s="32">
        <v>53</v>
      </c>
      <c r="AJ57" s="1">
        <f t="shared" si="24"/>
        <v>0.65625</v>
      </c>
      <c r="AK57" s="1">
        <f t="shared" si="1"/>
        <v>0.94273515909458949</v>
      </c>
      <c r="AL57" s="1">
        <f t="shared" si="2"/>
        <v>0.34375</v>
      </c>
      <c r="AM57" s="1">
        <f t="shared" si="3"/>
        <v>0.86114042880167974</v>
      </c>
      <c r="AN57" s="1">
        <f t="shared" si="4"/>
        <v>0.4006301257381869</v>
      </c>
      <c r="AO57" s="33">
        <v>6.4785651793399998E-5</v>
      </c>
    </row>
    <row r="58" spans="35:41" x14ac:dyDescent="0.25">
      <c r="AI58" s="32">
        <v>54</v>
      </c>
      <c r="AJ58" s="1">
        <f t="shared" si="24"/>
        <v>0.66874999999999996</v>
      </c>
      <c r="AK58" s="1">
        <f t="shared" si="1"/>
        <v>0.94522876888652319</v>
      </c>
      <c r="AL58" s="1">
        <f t="shared" si="2"/>
        <v>0.33125000000000004</v>
      </c>
      <c r="AM58" s="1">
        <f t="shared" si="3"/>
        <v>0.85668630471196727</v>
      </c>
      <c r="AN58" s="1">
        <f t="shared" si="4"/>
        <v>0.43474349909706955</v>
      </c>
      <c r="AO58" s="33">
        <v>6.7585301836799692E-5</v>
      </c>
    </row>
    <row r="59" spans="35:41" x14ac:dyDescent="0.25">
      <c r="AI59" s="32">
        <v>55</v>
      </c>
      <c r="AJ59" s="1">
        <f t="shared" si="24"/>
        <v>0.68125000000000002</v>
      </c>
      <c r="AK59" s="1">
        <f t="shared" si="1"/>
        <v>0.94768261165125156</v>
      </c>
      <c r="AL59" s="1">
        <f t="shared" si="2"/>
        <v>0.31874999999999998</v>
      </c>
      <c r="AM59" s="1">
        <f t="shared" si="3"/>
        <v>0.85208520988517489</v>
      </c>
      <c r="AN59" s="1">
        <f t="shared" si="4"/>
        <v>0.4693832426714365</v>
      </c>
      <c r="AO59" s="33">
        <v>6.8591426072100135E-5</v>
      </c>
    </row>
    <row r="60" spans="35:41" x14ac:dyDescent="0.25">
      <c r="AI60" s="32">
        <v>56</v>
      </c>
      <c r="AJ60" s="1">
        <f t="shared" si="24"/>
        <v>0.69374999999999998</v>
      </c>
      <c r="AK60" s="1">
        <f t="shared" si="1"/>
        <v>0.95009803407451898</v>
      </c>
      <c r="AL60" s="1">
        <f t="shared" si="2"/>
        <v>0.30625000000000002</v>
      </c>
      <c r="AM60" s="1">
        <f t="shared" si="3"/>
        <v>0.84732623567844334</v>
      </c>
      <c r="AN60" s="1">
        <f t="shared" si="4"/>
        <v>0.50460953012473142</v>
      </c>
      <c r="AO60" s="33">
        <v>6.9335083114799995E-5</v>
      </c>
    </row>
    <row r="61" spans="35:41" x14ac:dyDescent="0.25">
      <c r="AI61" s="32">
        <v>57</v>
      </c>
      <c r="AJ61" s="1">
        <f t="shared" si="24"/>
        <v>0.70625000000000004</v>
      </c>
      <c r="AK61" s="1">
        <f t="shared" si="1"/>
        <v>0.95247631397053778</v>
      </c>
      <c r="AL61" s="1">
        <f t="shared" si="2"/>
        <v>0.29374999999999996</v>
      </c>
      <c r="AM61" s="1">
        <f t="shared" si="3"/>
        <v>0.8423971765065742</v>
      </c>
      <c r="AN61" s="1">
        <f t="shared" si="4"/>
        <v>0.54048856494806119</v>
      </c>
      <c r="AO61" s="33">
        <v>7.0822397200400941E-5</v>
      </c>
    </row>
    <row r="62" spans="35:41" x14ac:dyDescent="0.25">
      <c r="AI62" s="32">
        <v>58</v>
      </c>
      <c r="AJ62" s="1">
        <f t="shared" si="24"/>
        <v>0.71875</v>
      </c>
      <c r="AK62" s="1">
        <f t="shared" si="1"/>
        <v>0.95481866495234291</v>
      </c>
      <c r="AL62" s="1">
        <f t="shared" si="2"/>
        <v>0.28125</v>
      </c>
      <c r="AM62" s="1">
        <f t="shared" si="3"/>
        <v>0.83728431266736147</v>
      </c>
      <c r="AN62" s="1">
        <f t="shared" si="4"/>
        <v>0.57709366971925891</v>
      </c>
      <c r="AO62" s="33">
        <v>7.7384076990301073E-5</v>
      </c>
    </row>
    <row r="63" spans="35:41" x14ac:dyDescent="0.25">
      <c r="AI63" s="32">
        <v>59</v>
      </c>
      <c r="AJ63" s="1">
        <f t="shared" si="24"/>
        <v>0.73124999999999996</v>
      </c>
      <c r="AK63" s="1">
        <f t="shared" si="1"/>
        <v>0.95712624071026431</v>
      </c>
      <c r="AL63" s="1">
        <f t="shared" si="2"/>
        <v>0.26875000000000004</v>
      </c>
      <c r="AM63" s="1">
        <f t="shared" si="3"/>
        <v>0.83197214529372965</v>
      </c>
      <c r="AN63" s="1">
        <f t="shared" si="4"/>
        <v>0.61450660849518524</v>
      </c>
      <c r="AO63" s="33">
        <v>7.9133858267400187E-5</v>
      </c>
    </row>
    <row r="64" spans="35:41" x14ac:dyDescent="0.25">
      <c r="AI64" s="32">
        <v>60</v>
      </c>
      <c r="AJ64" s="1">
        <f t="shared" si="24"/>
        <v>0.74375000000000002</v>
      </c>
      <c r="AK64" s="1">
        <f t="shared" si="1"/>
        <v>0.95940013893748965</v>
      </c>
      <c r="AL64" s="1">
        <f t="shared" si="2"/>
        <v>0.25624999999999998</v>
      </c>
      <c r="AM64" s="1">
        <f t="shared" si="3"/>
        <v>0.82644307010087958</v>
      </c>
      <c r="AN64" s="1">
        <f t="shared" si="4"/>
        <v>0.6528192079877555</v>
      </c>
      <c r="AO64" s="33">
        <v>9.4006999125400247E-5</v>
      </c>
    </row>
    <row r="65" spans="35:41" x14ac:dyDescent="0.25">
      <c r="AI65" s="32">
        <v>61</v>
      </c>
      <c r="AJ65" s="1">
        <f t="shared" si="24"/>
        <v>0.75624999999999998</v>
      </c>
      <c r="AK65" s="1">
        <f t="shared" si="1"/>
        <v>0.96164140493723416</v>
      </c>
      <c r="AL65" s="1">
        <f t="shared" si="2"/>
        <v>0.24375000000000002</v>
      </c>
      <c r="AM65" s="1">
        <f t="shared" si="3"/>
        <v>0.8206769720324929</v>
      </c>
      <c r="AN65" s="1">
        <f t="shared" si="4"/>
        <v>0.69213536556227961</v>
      </c>
      <c r="AO65" s="33">
        <v>1.1964129483779931E-4</v>
      </c>
    </row>
    <row r="66" spans="35:41" x14ac:dyDescent="0.25">
      <c r="AI66" s="32">
        <v>62</v>
      </c>
      <c r="AJ66" s="1">
        <f t="shared" si="24"/>
        <v>0.76875000000000004</v>
      </c>
      <c r="AK66" s="1">
        <f t="shared" si="1"/>
        <v>0.96385103494214552</v>
      </c>
      <c r="AL66" s="1">
        <f t="shared" si="2"/>
        <v>0.23124999999999996</v>
      </c>
      <c r="AM66" s="1">
        <f t="shared" si="3"/>
        <v>0.81465071646106268</v>
      </c>
      <c r="AN66" s="1">
        <f t="shared" si="4"/>
        <v>0.7325735637421168</v>
      </c>
      <c r="AO66" s="33">
        <v>1.220909886267998E-4</v>
      </c>
    </row>
    <row r="67" spans="35:41" x14ac:dyDescent="0.25">
      <c r="AI67" s="32">
        <v>63</v>
      </c>
      <c r="AJ67" s="1">
        <f t="shared" si="24"/>
        <v>0.78125</v>
      </c>
      <c r="AK67" s="1">
        <f t="shared" si="1"/>
        <v>0.96602997917317479</v>
      </c>
      <c r="AL67" s="1">
        <f t="shared" si="2"/>
        <v>0.21875</v>
      </c>
      <c r="AM67" s="1">
        <f t="shared" si="3"/>
        <v>0.80833750333726595</v>
      </c>
      <c r="AN67" s="1">
        <f t="shared" si="4"/>
        <v>0.77427005635431245</v>
      </c>
      <c r="AO67" s="33">
        <v>1.241469816270994E-4</v>
      </c>
    </row>
    <row r="68" spans="35:41" x14ac:dyDescent="0.25">
      <c r="AI68" s="32">
        <v>64</v>
      </c>
      <c r="AJ68" s="1">
        <f t="shared" si="24"/>
        <v>0.79374999999999996</v>
      </c>
      <c r="AK68" s="1">
        <f t="shared" si="1"/>
        <v>0.96817914466218191</v>
      </c>
      <c r="AL68" s="1">
        <f t="shared" si="2"/>
        <v>0.20625000000000004</v>
      </c>
      <c r="AM68" s="1">
        <f t="shared" si="3"/>
        <v>0.80170603714906297</v>
      </c>
      <c r="AN68" s="1">
        <f t="shared" si="4"/>
        <v>0.81738295788941406</v>
      </c>
      <c r="AO68" s="33">
        <v>1.2672790901109999E-4</v>
      </c>
    </row>
    <row r="69" spans="35:41" x14ac:dyDescent="0.25">
      <c r="AI69" s="32">
        <v>65</v>
      </c>
      <c r="AJ69" s="1">
        <f t="shared" ref="AJ69" si="25">(AI69-0.5)/$AJ$3</f>
        <v>0.80625000000000002</v>
      </c>
      <c r="AK69" s="1">
        <f t="shared" si="1"/>
        <v>0.97029939785993358</v>
      </c>
      <c r="AL69" s="1">
        <f t="shared" si="2"/>
        <v>0.19374999999999998</v>
      </c>
      <c r="AM69" s="1">
        <f t="shared" si="3"/>
        <v>0.79471944537963402</v>
      </c>
      <c r="AN69" s="1">
        <f t="shared" si="4"/>
        <v>0.86209756667827087</v>
      </c>
      <c r="AO69" s="33">
        <v>1.780839895017998E-4</v>
      </c>
    </row>
    <row r="70" spans="35:41" x14ac:dyDescent="0.25">
      <c r="AI70" s="32">
        <v>66</v>
      </c>
      <c r="AJ70" s="1">
        <f t="shared" ref="AJ70:AJ84" si="26">(AI70-0.5)/$AJ$3</f>
        <v>0.81874999999999998</v>
      </c>
      <c r="AK70" s="1">
        <f t="shared" ref="AK70:AK84" si="27">POWER(AJ70, 0.14)</f>
        <v>0.97239156704886653</v>
      </c>
      <c r="AL70" s="1">
        <f t="shared" ref="AL70:AL84" si="28">1-AJ70</f>
        <v>0.18125000000000002</v>
      </c>
      <c r="AM70" s="1">
        <f t="shared" ref="AM70:AM84" si="29">AL70^0.14</f>
        <v>0.78733384742934365</v>
      </c>
      <c r="AN70" s="1">
        <f t="shared" ref="AN70:AN84" si="30">4.91* (AK70 - AM70)</f>
        <v>0.90863340333185738</v>
      </c>
      <c r="AO70" s="33">
        <v>1.8272090988609999E-4</v>
      </c>
    </row>
    <row r="71" spans="35:41" x14ac:dyDescent="0.25">
      <c r="AI71" s="32">
        <v>67</v>
      </c>
      <c r="AJ71" s="1">
        <f t="shared" si="26"/>
        <v>0.83125000000000004</v>
      </c>
      <c r="AK71" s="1">
        <f t="shared" si="27"/>
        <v>0.97445644457797109</v>
      </c>
      <c r="AL71" s="1">
        <f t="shared" si="28"/>
        <v>0.16874999999999996</v>
      </c>
      <c r="AM71" s="1">
        <f t="shared" si="29"/>
        <v>0.77949642802128538</v>
      </c>
      <c r="AN71" s="1">
        <f t="shared" si="30"/>
        <v>0.95725368129332689</v>
      </c>
      <c r="AO71" s="33">
        <v>2.5629921259840132E-4</v>
      </c>
    </row>
    <row r="72" spans="35:41" x14ac:dyDescent="0.25">
      <c r="AI72" s="32">
        <v>68</v>
      </c>
      <c r="AJ72" s="1">
        <f t="shared" si="26"/>
        <v>0.84375</v>
      </c>
      <c r="AK72" s="1">
        <f t="shared" si="27"/>
        <v>0.976494788935372</v>
      </c>
      <c r="AL72" s="1">
        <f t="shared" si="28"/>
        <v>0.15625</v>
      </c>
      <c r="AM72" s="1">
        <f t="shared" si="29"/>
        <v>0.77114279221904158</v>
      </c>
      <c r="AN72" s="1">
        <f t="shared" si="30"/>
        <v>1.0082783038771823</v>
      </c>
      <c r="AO72" s="33">
        <v>2.5673665791740071E-4</v>
      </c>
    </row>
    <row r="73" spans="35:41" x14ac:dyDescent="0.25">
      <c r="AI73" s="32">
        <v>69</v>
      </c>
      <c r="AJ73" s="1">
        <f t="shared" si="26"/>
        <v>0.85624999999999996</v>
      </c>
      <c r="AK73" s="1">
        <f t="shared" si="27"/>
        <v>0.97850732667260953</v>
      </c>
      <c r="AL73" s="1">
        <f t="shared" si="28"/>
        <v>0.14375000000000004</v>
      </c>
      <c r="AM73" s="1">
        <f t="shared" si="29"/>
        <v>0.76219325199866772</v>
      </c>
      <c r="AN73" s="1">
        <f t="shared" si="30"/>
        <v>1.0621021066490544</v>
      </c>
      <c r="AO73" s="33">
        <v>2.7257217847740002E-4</v>
      </c>
    </row>
    <row r="74" spans="35:41" x14ac:dyDescent="0.25">
      <c r="AI74" s="32">
        <v>70</v>
      </c>
      <c r="AJ74" s="1">
        <f t="shared" si="26"/>
        <v>0.86875000000000002</v>
      </c>
      <c r="AK74" s="1">
        <f t="shared" si="27"/>
        <v>0.98049475419322984</v>
      </c>
      <c r="AL74" s="1">
        <f t="shared" si="28"/>
        <v>0.13124999999999998</v>
      </c>
      <c r="AM74" s="1">
        <f t="shared" si="29"/>
        <v>0.75254747635212049</v>
      </c>
      <c r="AN74" s="1">
        <f t="shared" si="30"/>
        <v>1.119221134199847</v>
      </c>
      <c r="AO74" s="33">
        <v>2.8210848643939879E-4</v>
      </c>
    </row>
    <row r="75" spans="35:41" x14ac:dyDescent="0.25">
      <c r="AI75" s="32">
        <v>71</v>
      </c>
      <c r="AJ75" s="1">
        <f t="shared" si="26"/>
        <v>0.88124999999999998</v>
      </c>
      <c r="AK75" s="1">
        <f t="shared" si="27"/>
        <v>0.98245773941705727</v>
      </c>
      <c r="AL75" s="1">
        <f t="shared" si="28"/>
        <v>0.11875000000000002</v>
      </c>
      <c r="AM75" s="1">
        <f t="shared" si="29"/>
        <v>0.7420765477520872</v>
      </c>
      <c r="AN75" s="1">
        <f t="shared" si="30"/>
        <v>1.1802716510750031</v>
      </c>
      <c r="AO75" s="33">
        <v>2.8254593175830109E-4</v>
      </c>
    </row>
    <row r="76" spans="35:41" x14ac:dyDescent="0.25">
      <c r="AI76" s="32">
        <v>72</v>
      </c>
      <c r="AJ76" s="1">
        <f t="shared" si="26"/>
        <v>0.89375000000000004</v>
      </c>
      <c r="AK76" s="1">
        <f t="shared" si="27"/>
        <v>0.98439692333042084</v>
      </c>
      <c r="AL76" s="1">
        <f t="shared" si="28"/>
        <v>0.10624999999999996</v>
      </c>
      <c r="AM76" s="1">
        <f t="shared" si="29"/>
        <v>0.73061073891706252</v>
      </c>
      <c r="AN76" s="1">
        <f t="shared" si="30"/>
        <v>1.2460901654695893</v>
      </c>
      <c r="AO76" s="33">
        <v>2.8744531933539921E-4</v>
      </c>
    </row>
    <row r="77" spans="35:41" x14ac:dyDescent="0.25">
      <c r="AI77" s="32">
        <v>73</v>
      </c>
      <c r="AJ77" s="1">
        <f t="shared" si="26"/>
        <v>0.90625</v>
      </c>
      <c r="AK77" s="1">
        <f t="shared" si="27"/>
        <v>0.98631292143162619</v>
      </c>
      <c r="AL77" s="1">
        <f t="shared" si="28"/>
        <v>9.375E-2</v>
      </c>
      <c r="AM77" s="1">
        <f t="shared" si="29"/>
        <v>0.71791987851074301</v>
      </c>
      <c r="AN77" s="1">
        <f t="shared" si="30"/>
        <v>1.3178098407415364</v>
      </c>
      <c r="AO77" s="33">
        <v>2.8910761154839898E-4</v>
      </c>
    </row>
    <row r="78" spans="35:41" x14ac:dyDescent="0.25">
      <c r="AI78" s="32">
        <v>74</v>
      </c>
      <c r="AJ78" s="1">
        <f t="shared" si="26"/>
        <v>0.91874999999999996</v>
      </c>
      <c r="AK78" s="1">
        <f t="shared" si="27"/>
        <v>0.98820632508009287</v>
      </c>
      <c r="AL78" s="1">
        <f t="shared" si="28"/>
        <v>8.1250000000000044E-2</v>
      </c>
      <c r="AM78" s="1">
        <f t="shared" si="29"/>
        <v>0.70368010381224344</v>
      </c>
      <c r="AN78" s="1">
        <f t="shared" si="30"/>
        <v>1.3970237464251407</v>
      </c>
      <c r="AO78" s="33">
        <v>2.8998250218729982E-4</v>
      </c>
    </row>
    <row r="79" spans="35:41" x14ac:dyDescent="0.25">
      <c r="AI79" s="32">
        <v>75</v>
      </c>
      <c r="AJ79" s="1">
        <f t="shared" si="26"/>
        <v>0.93125000000000002</v>
      </c>
      <c r="AK79" s="1">
        <f t="shared" si="27"/>
        <v>0.99007770275679186</v>
      </c>
      <c r="AL79" s="1">
        <f t="shared" si="28"/>
        <v>6.8749999999999978E-2</v>
      </c>
      <c r="AM79" s="1">
        <f t="shared" si="29"/>
        <v>0.68741369219949156</v>
      </c>
      <c r="AN79" s="1">
        <f t="shared" si="30"/>
        <v>1.4860802918363445</v>
      </c>
      <c r="AO79" s="33">
        <v>3.1399825021910001E-4</v>
      </c>
    </row>
    <row r="80" spans="35:41" x14ac:dyDescent="0.25">
      <c r="AI80" s="32">
        <v>76</v>
      </c>
      <c r="AJ80" s="1">
        <f t="shared" si="26"/>
        <v>0.94374999999999998</v>
      </c>
      <c r="AK80" s="1">
        <f t="shared" si="27"/>
        <v>0.9919276012429229</v>
      </c>
      <c r="AL80" s="1">
        <f t="shared" si="28"/>
        <v>5.6250000000000022E-2</v>
      </c>
      <c r="AM80" s="1">
        <f t="shared" si="29"/>
        <v>0.66837031631682453</v>
      </c>
      <c r="AN80" s="1">
        <f t="shared" si="30"/>
        <v>1.5886662689871429</v>
      </c>
      <c r="AO80" s="33">
        <v>3.1605424321979979E-4</v>
      </c>
    </row>
    <row r="81" spans="35:41" x14ac:dyDescent="0.25">
      <c r="AI81" s="32">
        <v>77</v>
      </c>
      <c r="AJ81" s="1">
        <f t="shared" si="26"/>
        <v>0.95625000000000004</v>
      </c>
      <c r="AK81" s="1">
        <f t="shared" si="27"/>
        <v>0.99375654672314129</v>
      </c>
      <c r="AL81" s="1">
        <f t="shared" si="28"/>
        <v>4.3749999999999956E-2</v>
      </c>
      <c r="AM81" s="1">
        <f t="shared" si="29"/>
        <v>0.64526324525910461</v>
      </c>
      <c r="AN81" s="1">
        <f t="shared" si="30"/>
        <v>1.7111021101884201</v>
      </c>
      <c r="AO81" s="33">
        <v>3.1881014873109959E-4</v>
      </c>
    </row>
    <row r="82" spans="35:41" x14ac:dyDescent="0.25">
      <c r="AI82" s="32">
        <v>78</v>
      </c>
      <c r="AJ82" s="1">
        <f t="shared" si="26"/>
        <v>0.96875</v>
      </c>
      <c r="AK82" s="1">
        <f t="shared" si="27"/>
        <v>0.9955650458190819</v>
      </c>
      <c r="AL82" s="1">
        <f t="shared" si="28"/>
        <v>3.125E-2</v>
      </c>
      <c r="AM82" s="1">
        <f t="shared" si="29"/>
        <v>0.61557220667245816</v>
      </c>
      <c r="AN82" s="1">
        <f t="shared" si="30"/>
        <v>1.8657648402099227</v>
      </c>
      <c r="AO82" s="33">
        <v>3.1911636045480011E-4</v>
      </c>
    </row>
    <row r="83" spans="35:41" x14ac:dyDescent="0.25">
      <c r="AI83" s="32">
        <v>79</v>
      </c>
      <c r="AJ83" s="1">
        <f t="shared" si="26"/>
        <v>0.98124999999999996</v>
      </c>
      <c r="AK83" s="1">
        <f t="shared" si="27"/>
        <v>0.99735358655842332</v>
      </c>
      <c r="AL83" s="1">
        <f t="shared" si="28"/>
        <v>1.8750000000000044E-2</v>
      </c>
      <c r="AM83" s="1">
        <f t="shared" si="29"/>
        <v>0.57308650004648098</v>
      </c>
      <c r="AN83" s="1">
        <f t="shared" si="30"/>
        <v>2.0831513947736369</v>
      </c>
      <c r="AO83" s="33">
        <v>3.4501312336010032E-4</v>
      </c>
    </row>
    <row r="84" spans="35:41" ht="15.75" thickBot="1" x14ac:dyDescent="0.3">
      <c r="AI84" s="28">
        <v>80</v>
      </c>
      <c r="AJ84" s="29">
        <f t="shared" si="26"/>
        <v>0.99375000000000002</v>
      </c>
      <c r="AK84" s="29">
        <f t="shared" si="27"/>
        <v>0.99912263928427725</v>
      </c>
      <c r="AL84" s="29">
        <f t="shared" si="28"/>
        <v>6.2499999999999778E-3</v>
      </c>
      <c r="AM84" s="29">
        <f t="shared" si="29"/>
        <v>0.49138647919821993</v>
      </c>
      <c r="AN84" s="29">
        <f t="shared" si="30"/>
        <v>2.4929845460225413</v>
      </c>
      <c r="AO84" s="30">
        <v>3.4737532808379968E-4</v>
      </c>
    </row>
    <row r="85" spans="35:41" ht="15.75" thickBot="1" x14ac:dyDescent="0.3"/>
    <row r="86" spans="35:41" ht="15.75" thickBot="1" x14ac:dyDescent="0.3">
      <c r="AN86" s="12" t="s">
        <v>39</v>
      </c>
      <c r="AO86" s="20">
        <f>AVERAGE(AO5:AO84)</f>
        <v>-7.5894152073985306E-20</v>
      </c>
    </row>
  </sheetData>
  <mergeCells count="3">
    <mergeCell ref="B1:C1"/>
    <mergeCell ref="C33:D33"/>
    <mergeCell ref="B25:B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DE10-C6BF-4964-9689-BCC36A5BCEEE}">
  <dimension ref="B1:AO86"/>
  <sheetViews>
    <sheetView tabSelected="1" topLeftCell="B1" zoomScale="101" zoomScaleNormal="70" workbookViewId="0">
      <selection activeCell="AB57" sqref="AB57"/>
    </sheetView>
  </sheetViews>
  <sheetFormatPr defaultRowHeight="15" x14ac:dyDescent="0.25"/>
  <cols>
    <col min="2" max="2" width="15" customWidth="1"/>
    <col min="3" max="3" width="18.42578125" bestFit="1" customWidth="1"/>
    <col min="4" max="6" width="13.85546875" bestFit="1" customWidth="1"/>
    <col min="7" max="7" width="14.7109375" bestFit="1" customWidth="1"/>
    <col min="8" max="8" width="13.85546875" bestFit="1" customWidth="1"/>
    <col min="9" max="9" width="14.7109375" bestFit="1" customWidth="1"/>
    <col min="10" max="10" width="14.140625" bestFit="1" customWidth="1"/>
    <col min="11" max="11" width="15.28515625" bestFit="1" customWidth="1"/>
    <col min="12" max="21" width="13.85546875" bestFit="1" customWidth="1"/>
    <col min="22" max="22" width="21.85546875" bestFit="1" customWidth="1"/>
    <col min="23" max="32" width="14.7109375" bestFit="1" customWidth="1"/>
    <col min="33" max="33" width="18.42578125" bestFit="1" customWidth="1"/>
    <col min="35" max="35" width="3.5703125" bestFit="1" customWidth="1"/>
    <col min="36" max="36" width="9.28515625" bestFit="1" customWidth="1"/>
    <col min="37" max="37" width="13.85546875" bestFit="1" customWidth="1"/>
    <col min="38" max="38" width="9.28515625" bestFit="1" customWidth="1"/>
    <col min="39" max="39" width="13.85546875" bestFit="1" customWidth="1"/>
    <col min="40" max="41" width="14.7109375" bestFit="1" customWidth="1"/>
  </cols>
  <sheetData>
    <row r="1" spans="2:41" ht="20.25" thickBot="1" x14ac:dyDescent="0.35">
      <c r="B1" s="63" t="s">
        <v>42</v>
      </c>
      <c r="C1" s="64"/>
      <c r="D1" s="11"/>
      <c r="E1" s="11"/>
      <c r="F1" s="11"/>
    </row>
    <row r="2" spans="2:41" ht="15.75" thickBot="1" x14ac:dyDescent="0.3"/>
    <row r="3" spans="2:41" ht="15.75" thickBot="1" x14ac:dyDescent="0.3">
      <c r="E3" s="12" t="s">
        <v>50</v>
      </c>
      <c r="F3" s="13" t="s">
        <v>1</v>
      </c>
      <c r="G3" s="14" t="s">
        <v>2</v>
      </c>
      <c r="J3" s="15" t="s">
        <v>17</v>
      </c>
      <c r="K3" s="16">
        <f>2^K5</f>
        <v>8</v>
      </c>
      <c r="V3" s="17" t="s">
        <v>43</v>
      </c>
      <c r="W3" s="18">
        <v>1</v>
      </c>
      <c r="X3" s="19">
        <v>2</v>
      </c>
      <c r="Y3" s="19">
        <v>3</v>
      </c>
      <c r="Z3" s="19">
        <v>4</v>
      </c>
      <c r="AA3" s="19">
        <v>5</v>
      </c>
      <c r="AB3" s="19">
        <v>6</v>
      </c>
      <c r="AC3" s="19">
        <v>7</v>
      </c>
      <c r="AD3" s="19">
        <v>8</v>
      </c>
      <c r="AE3" s="19">
        <v>9</v>
      </c>
      <c r="AF3" s="20">
        <v>10</v>
      </c>
      <c r="AI3" s="21" t="s">
        <v>34</v>
      </c>
      <c r="AJ3" s="22">
        <v>80</v>
      </c>
    </row>
    <row r="4" spans="2:41" ht="15.75" thickBot="1" x14ac:dyDescent="0.3">
      <c r="D4" s="15">
        <v>-1</v>
      </c>
      <c r="E4" s="23">
        <v>120</v>
      </c>
      <c r="F4" s="24">
        <v>180</v>
      </c>
      <c r="G4" s="25">
        <v>0.25</v>
      </c>
      <c r="J4" s="26" t="s">
        <v>18</v>
      </c>
      <c r="K4" s="27">
        <v>10</v>
      </c>
      <c r="AI4" s="12" t="s">
        <v>31</v>
      </c>
      <c r="AJ4" s="13" t="s">
        <v>32</v>
      </c>
      <c r="AK4" s="13" t="s">
        <v>35</v>
      </c>
      <c r="AL4" s="13" t="s">
        <v>36</v>
      </c>
      <c r="AM4" s="13" t="s">
        <v>37</v>
      </c>
      <c r="AN4" s="13" t="s">
        <v>33</v>
      </c>
      <c r="AO4" s="14" t="s">
        <v>38</v>
      </c>
    </row>
    <row r="5" spans="2:41" ht="15.75" thickBot="1" x14ac:dyDescent="0.3">
      <c r="D5" s="9">
        <v>1</v>
      </c>
      <c r="E5" s="28">
        <v>300</v>
      </c>
      <c r="F5" s="29">
        <v>900</v>
      </c>
      <c r="G5" s="30">
        <v>1</v>
      </c>
      <c r="J5" s="9" t="s">
        <v>19</v>
      </c>
      <c r="K5" s="31">
        <v>3</v>
      </c>
      <c r="AI5" s="23">
        <v>1</v>
      </c>
      <c r="AJ5" s="24">
        <f>(AI5-0.5)/$AJ$3</f>
        <v>6.2500000000000003E-3</v>
      </c>
      <c r="AK5" s="24">
        <f>POWER(AJ5, 0.14)</f>
        <v>0.49138647919822021</v>
      </c>
      <c r="AL5" s="24">
        <f>1-AJ5</f>
        <v>0.99375000000000002</v>
      </c>
      <c r="AM5" s="24">
        <f>AL5^0.14</f>
        <v>0.99912263928427725</v>
      </c>
      <c r="AN5" s="24">
        <f>4.91* (AK5 - AM5)</f>
        <v>-2.4929845460225399</v>
      </c>
      <c r="AO5" s="25">
        <v>-3.3910761154830148E-4</v>
      </c>
    </row>
    <row r="6" spans="2:41" x14ac:dyDescent="0.25">
      <c r="AI6" s="32">
        <v>2</v>
      </c>
      <c r="AJ6" s="1">
        <f t="shared" ref="AJ6:AJ69" si="0">(AI6-0.5)/$AJ$3</f>
        <v>1.8749999999999999E-2</v>
      </c>
      <c r="AK6" s="1">
        <f t="shared" ref="AK6:AK69" si="1">POWER(AJ6, 0.14)</f>
        <v>0.57308650004648087</v>
      </c>
      <c r="AL6" s="1">
        <f t="shared" ref="AL6:AL69" si="2">1-AJ6</f>
        <v>0.98124999999999996</v>
      </c>
      <c r="AM6" s="1">
        <f t="shared" ref="AM6:AM69" si="3">AL6^0.14</f>
        <v>0.99735358655842332</v>
      </c>
      <c r="AN6" s="1">
        <f t="shared" ref="AN6:AN69" si="4">4.91* (AK6 - AM6)</f>
        <v>-2.0831513947736373</v>
      </c>
      <c r="AO6" s="33">
        <v>-3.3805774278189952E-4</v>
      </c>
    </row>
    <row r="7" spans="2:41" x14ac:dyDescent="0.25">
      <c r="AI7" s="32">
        <v>3</v>
      </c>
      <c r="AJ7" s="1">
        <f t="shared" si="0"/>
        <v>3.125E-2</v>
      </c>
      <c r="AK7" s="1">
        <f t="shared" si="1"/>
        <v>0.61557220667245816</v>
      </c>
      <c r="AL7" s="1">
        <f t="shared" si="2"/>
        <v>0.96875</v>
      </c>
      <c r="AM7" s="1">
        <f t="shared" si="3"/>
        <v>0.9955650458190819</v>
      </c>
      <c r="AN7" s="1">
        <f t="shared" si="4"/>
        <v>-1.8657648402099227</v>
      </c>
      <c r="AO7" s="33">
        <v>-2.5406824146989929E-4</v>
      </c>
    </row>
    <row r="8" spans="2:41" ht="15.75" thickBot="1" x14ac:dyDescent="0.3">
      <c r="AI8" s="32">
        <v>4</v>
      </c>
      <c r="AJ8" s="1">
        <f t="shared" si="0"/>
        <v>4.3749999999999997E-2</v>
      </c>
      <c r="AK8" s="1">
        <f t="shared" si="1"/>
        <v>0.64526324525910472</v>
      </c>
      <c r="AL8" s="1">
        <f t="shared" si="2"/>
        <v>0.95625000000000004</v>
      </c>
      <c r="AM8" s="1">
        <f t="shared" si="3"/>
        <v>0.99375654672314129</v>
      </c>
      <c r="AN8" s="1">
        <f t="shared" si="4"/>
        <v>-1.7111021101884196</v>
      </c>
      <c r="AO8" s="33">
        <v>-2.4461942257230149E-4</v>
      </c>
    </row>
    <row r="9" spans="2:41" ht="15.75" thickBot="1" x14ac:dyDescent="0.3">
      <c r="L9" s="8" t="s">
        <v>57</v>
      </c>
      <c r="W9" s="34" t="s">
        <v>38</v>
      </c>
      <c r="AI9" s="32">
        <v>5</v>
      </c>
      <c r="AJ9" s="1">
        <f t="shared" si="0"/>
        <v>5.6250000000000001E-2</v>
      </c>
      <c r="AK9" s="1">
        <f t="shared" si="1"/>
        <v>0.66837031631682453</v>
      </c>
      <c r="AL9" s="1">
        <f t="shared" si="2"/>
        <v>0.94374999999999998</v>
      </c>
      <c r="AM9" s="1">
        <f t="shared" si="3"/>
        <v>0.9919276012429229</v>
      </c>
      <c r="AN9" s="1">
        <f t="shared" si="4"/>
        <v>-1.5886662689871429</v>
      </c>
      <c r="AO9" s="33">
        <v>-2.3412073490830171E-4</v>
      </c>
    </row>
    <row r="10" spans="2:41" ht="15.75" thickBot="1" x14ac:dyDescent="0.3">
      <c r="D10" s="35" t="s">
        <v>0</v>
      </c>
      <c r="E10" s="36" t="s">
        <v>50</v>
      </c>
      <c r="F10" s="36" t="s">
        <v>1</v>
      </c>
      <c r="G10" s="36" t="s">
        <v>2</v>
      </c>
      <c r="H10" s="36" t="s">
        <v>51</v>
      </c>
      <c r="I10" s="36" t="s">
        <v>52</v>
      </c>
      <c r="J10" s="36" t="s">
        <v>3</v>
      </c>
      <c r="K10" s="37" t="s">
        <v>53</v>
      </c>
      <c r="L10" s="38" t="s">
        <v>4</v>
      </c>
      <c r="M10" s="39" t="s">
        <v>5</v>
      </c>
      <c r="N10" s="39" t="s">
        <v>6</v>
      </c>
      <c r="O10" s="39" t="s">
        <v>7</v>
      </c>
      <c r="P10" s="39" t="s">
        <v>8</v>
      </c>
      <c r="Q10" s="39" t="s">
        <v>9</v>
      </c>
      <c r="R10" s="39" t="s">
        <v>10</v>
      </c>
      <c r="S10" s="39" t="s">
        <v>11</v>
      </c>
      <c r="T10" s="39" t="s">
        <v>12</v>
      </c>
      <c r="U10" s="40" t="s">
        <v>13</v>
      </c>
      <c r="V10" s="41" t="s">
        <v>14</v>
      </c>
      <c r="W10" s="42" t="s">
        <v>21</v>
      </c>
      <c r="X10" s="43" t="s">
        <v>22</v>
      </c>
      <c r="Y10" s="43" t="s">
        <v>23</v>
      </c>
      <c r="Z10" s="43" t="s">
        <v>24</v>
      </c>
      <c r="AA10" s="43" t="s">
        <v>25</v>
      </c>
      <c r="AB10" s="43" t="s">
        <v>26</v>
      </c>
      <c r="AC10" s="43" t="s">
        <v>27</v>
      </c>
      <c r="AD10" s="43" t="s">
        <v>28</v>
      </c>
      <c r="AE10" s="43" t="s">
        <v>29</v>
      </c>
      <c r="AF10" s="44" t="s">
        <v>30</v>
      </c>
      <c r="AI10" s="32">
        <v>6</v>
      </c>
      <c r="AJ10" s="1">
        <f t="shared" si="0"/>
        <v>6.8750000000000006E-2</v>
      </c>
      <c r="AK10" s="1">
        <f t="shared" si="1"/>
        <v>0.68741369219949167</v>
      </c>
      <c r="AL10" s="1">
        <f t="shared" si="2"/>
        <v>0.93125000000000002</v>
      </c>
      <c r="AM10" s="1">
        <f t="shared" si="3"/>
        <v>0.99007770275679186</v>
      </c>
      <c r="AN10" s="1">
        <f t="shared" si="4"/>
        <v>-1.486080291836344</v>
      </c>
      <c r="AO10" s="33">
        <v>-2.330708661418997E-4</v>
      </c>
    </row>
    <row r="11" spans="2:41" x14ac:dyDescent="0.25">
      <c r="D11" s="23">
        <v>1</v>
      </c>
      <c r="E11" s="24">
        <v>-1</v>
      </c>
      <c r="F11" s="24">
        <v>-1</v>
      </c>
      <c r="G11" s="24">
        <v>-1</v>
      </c>
      <c r="H11" s="24">
        <f>E11*F11</f>
        <v>1</v>
      </c>
      <c r="I11" s="24">
        <f>E11*G11</f>
        <v>1</v>
      </c>
      <c r="J11" s="24">
        <f>F11*G11</f>
        <v>1</v>
      </c>
      <c r="K11" s="25">
        <f>I11*F11</f>
        <v>-1</v>
      </c>
      <c r="L11" s="23">
        <v>1.4396325459318E-2</v>
      </c>
      <c r="M11" s="24">
        <v>1.4311023622047E-2</v>
      </c>
      <c r="N11" s="24">
        <v>1.4171916010499001E-2</v>
      </c>
      <c r="O11" s="24">
        <v>1.4092738407699E-2</v>
      </c>
      <c r="P11" s="24">
        <v>1.4060367454067999E-2</v>
      </c>
      <c r="Q11" s="24">
        <v>1.4103237095363E-2</v>
      </c>
      <c r="R11" s="24">
        <v>1.4280839895013E-2</v>
      </c>
      <c r="S11" s="24">
        <v>1.4475940507437E-2</v>
      </c>
      <c r="T11" s="24">
        <v>1.4268153980751999E-2</v>
      </c>
      <c r="U11" s="25">
        <v>1.426334208224E-2</v>
      </c>
      <c r="V11" s="45">
        <f>AVERAGE(L11:U11)</f>
        <v>1.4242388451443599E-2</v>
      </c>
      <c r="W11" s="23">
        <f>L11-$V11</f>
        <v>1.5393700787440061E-4</v>
      </c>
      <c r="X11" s="24">
        <f t="shared" ref="X11:AF18" si="5">M11-$V11</f>
        <v>6.8635170603400381E-5</v>
      </c>
      <c r="Y11" s="24">
        <f t="shared" si="5"/>
        <v>-7.0472440944598785E-5</v>
      </c>
      <c r="Z11" s="24">
        <f t="shared" si="5"/>
        <v>-1.4965004374459939E-4</v>
      </c>
      <c r="AA11" s="24">
        <f t="shared" si="5"/>
        <v>-1.8202099737560026E-4</v>
      </c>
      <c r="AB11" s="24">
        <f t="shared" si="5"/>
        <v>-1.3915135608059959E-4</v>
      </c>
      <c r="AC11" s="24">
        <f t="shared" si="5"/>
        <v>3.8451443569400071E-5</v>
      </c>
      <c r="AD11" s="24">
        <f t="shared" si="5"/>
        <v>2.3355205599340061E-4</v>
      </c>
      <c r="AE11" s="24">
        <f t="shared" si="5"/>
        <v>2.5765529308399704E-5</v>
      </c>
      <c r="AF11" s="25">
        <f t="shared" si="5"/>
        <v>2.0953630796400127E-5</v>
      </c>
      <c r="AI11" s="32">
        <v>7</v>
      </c>
      <c r="AJ11" s="1">
        <f t="shared" si="0"/>
        <v>8.1250000000000003E-2</v>
      </c>
      <c r="AK11" s="1">
        <f t="shared" si="1"/>
        <v>0.70368010381224333</v>
      </c>
      <c r="AL11" s="1">
        <f t="shared" si="2"/>
        <v>0.91874999999999996</v>
      </c>
      <c r="AM11" s="1">
        <f t="shared" si="3"/>
        <v>0.98820632508009287</v>
      </c>
      <c r="AN11" s="1">
        <f t="shared" si="4"/>
        <v>-1.3970237464251414</v>
      </c>
      <c r="AO11" s="33">
        <v>-1.8202099737560029E-4</v>
      </c>
    </row>
    <row r="12" spans="2:41" x14ac:dyDescent="0.25">
      <c r="D12" s="32">
        <v>1</v>
      </c>
      <c r="E12" s="1">
        <v>1</v>
      </c>
      <c r="F12" s="1">
        <v>-1</v>
      </c>
      <c r="G12" s="1">
        <v>-1</v>
      </c>
      <c r="H12" s="1">
        <f t="shared" ref="H12:H18" si="6">E12*F12</f>
        <v>-1</v>
      </c>
      <c r="I12" s="1">
        <f t="shared" ref="I12:I18" si="7">E12*G12</f>
        <v>-1</v>
      </c>
      <c r="J12" s="1">
        <f t="shared" ref="J12:J18" si="8">F12*G12</f>
        <v>1</v>
      </c>
      <c r="K12" s="33">
        <f t="shared" ref="K12:K18" si="9">I12*F12</f>
        <v>1</v>
      </c>
      <c r="L12" s="32">
        <v>1.4204724409448999E-2</v>
      </c>
      <c r="M12" s="1">
        <v>1.4101487314086E-2</v>
      </c>
      <c r="N12" s="1">
        <v>1.3875765529308999E-2</v>
      </c>
      <c r="O12" s="1">
        <v>1.3865704286964001E-2</v>
      </c>
      <c r="P12" s="1">
        <v>1.3869203849519E-2</v>
      </c>
      <c r="Q12" s="1">
        <v>1.3870953630796001E-2</v>
      </c>
      <c r="R12" s="1">
        <v>1.4061242344707001E-2</v>
      </c>
      <c r="S12" s="1">
        <v>1.4237970253718001E-2</v>
      </c>
      <c r="T12" s="1">
        <v>1.407261592301E-2</v>
      </c>
      <c r="U12" s="33">
        <v>1.3982939632546E-2</v>
      </c>
      <c r="V12" s="27">
        <f t="shared" ref="V12:V17" si="10">AVERAGE(L12:U12)</f>
        <v>1.4014260717410401E-2</v>
      </c>
      <c r="W12" s="32">
        <f t="shared" ref="W12:W18" si="11">L12-$V12</f>
        <v>1.9046369203859839E-4</v>
      </c>
      <c r="X12" s="1">
        <f t="shared" si="5"/>
        <v>8.722659667559883E-5</v>
      </c>
      <c r="Y12" s="1">
        <f t="shared" si="5"/>
        <v>-1.3849518810140141E-4</v>
      </c>
      <c r="Z12" s="1">
        <f t="shared" si="5"/>
        <v>-1.4855643044640009E-4</v>
      </c>
      <c r="AA12" s="1">
        <f t="shared" si="5"/>
        <v>-1.4505686789140042E-4</v>
      </c>
      <c r="AB12" s="1">
        <f t="shared" si="5"/>
        <v>-1.4330708661440018E-4</v>
      </c>
      <c r="AC12" s="1">
        <f t="shared" si="5"/>
        <v>4.698162729659984E-5</v>
      </c>
      <c r="AD12" s="1">
        <f t="shared" si="5"/>
        <v>2.2370953630759978E-4</v>
      </c>
      <c r="AE12" s="1">
        <f t="shared" si="5"/>
        <v>5.8355205599599363E-5</v>
      </c>
      <c r="AF12" s="33">
        <f t="shared" si="5"/>
        <v>-3.132108486440105E-5</v>
      </c>
      <c r="AI12" s="32">
        <v>8</v>
      </c>
      <c r="AJ12" s="1">
        <f t="shared" si="0"/>
        <v>9.375E-2</v>
      </c>
      <c r="AK12" s="1">
        <f t="shared" si="1"/>
        <v>0.71791987851074301</v>
      </c>
      <c r="AL12" s="1">
        <f t="shared" si="2"/>
        <v>0.90625</v>
      </c>
      <c r="AM12" s="1">
        <f t="shared" si="3"/>
        <v>0.98631292143162619</v>
      </c>
      <c r="AN12" s="1">
        <f t="shared" si="4"/>
        <v>-1.3178098407415364</v>
      </c>
      <c r="AO12" s="33">
        <v>-1.6062992126030141E-4</v>
      </c>
    </row>
    <row r="13" spans="2:41" x14ac:dyDescent="0.25">
      <c r="D13" s="32">
        <v>1</v>
      </c>
      <c r="E13" s="1">
        <f t="shared" ref="E13:E18" si="12">E11</f>
        <v>-1</v>
      </c>
      <c r="F13" s="1">
        <v>1</v>
      </c>
      <c r="G13" s="1">
        <v>-1</v>
      </c>
      <c r="H13" s="1">
        <f t="shared" si="6"/>
        <v>-1</v>
      </c>
      <c r="I13" s="1">
        <f t="shared" si="7"/>
        <v>1</v>
      </c>
      <c r="J13" s="1">
        <f t="shared" si="8"/>
        <v>-1</v>
      </c>
      <c r="K13" s="33">
        <f t="shared" si="9"/>
        <v>1</v>
      </c>
      <c r="L13" s="32">
        <v>1.6769903762030001E-2</v>
      </c>
      <c r="M13" s="1">
        <v>1.6736220472440999E-2</v>
      </c>
      <c r="N13" s="1">
        <v>1.6611986001750002E-2</v>
      </c>
      <c r="O13" s="1">
        <v>1.6587051618548E-2</v>
      </c>
      <c r="P13" s="1">
        <v>1.655249343832E-2</v>
      </c>
      <c r="Q13" s="1">
        <v>1.6555993000874999E-2</v>
      </c>
      <c r="R13" s="1">
        <v>1.6734908136483002E-2</v>
      </c>
      <c r="S13" s="1">
        <v>1.67895888014E-2</v>
      </c>
      <c r="T13" s="1">
        <v>1.6771216097988002E-2</v>
      </c>
      <c r="U13" s="33">
        <v>1.6662729658793E-2</v>
      </c>
      <c r="V13" s="27">
        <f t="shared" si="10"/>
        <v>1.6677209098862798E-2</v>
      </c>
      <c r="W13" s="32">
        <f t="shared" si="11"/>
        <v>9.2694663167202512E-5</v>
      </c>
      <c r="X13" s="1">
        <f t="shared" si="5"/>
        <v>5.9011373578200799E-5</v>
      </c>
      <c r="Y13" s="1">
        <f t="shared" si="5"/>
        <v>-6.5223097112796641E-5</v>
      </c>
      <c r="Z13" s="1">
        <f t="shared" si="5"/>
        <v>-9.0157480314798782E-5</v>
      </c>
      <c r="AA13" s="1">
        <f t="shared" si="5"/>
        <v>-1.2471566054279848E-4</v>
      </c>
      <c r="AB13" s="1">
        <f t="shared" si="5"/>
        <v>-1.2121609798779881E-4</v>
      </c>
      <c r="AC13" s="1">
        <f t="shared" si="5"/>
        <v>5.7699037620203425E-5</v>
      </c>
      <c r="AD13" s="1">
        <f t="shared" si="5"/>
        <v>1.1237970253720128E-4</v>
      </c>
      <c r="AE13" s="1">
        <f t="shared" si="5"/>
        <v>9.4006999125203355E-5</v>
      </c>
      <c r="AF13" s="33">
        <f t="shared" si="5"/>
        <v>-1.4479440069797844E-5</v>
      </c>
      <c r="AI13" s="32">
        <v>9</v>
      </c>
      <c r="AJ13" s="1">
        <f t="shared" si="0"/>
        <v>0.10625</v>
      </c>
      <c r="AK13" s="1">
        <f t="shared" si="1"/>
        <v>0.73061073891706252</v>
      </c>
      <c r="AL13" s="1">
        <f t="shared" si="2"/>
        <v>0.89375000000000004</v>
      </c>
      <c r="AM13" s="1">
        <f t="shared" si="3"/>
        <v>0.98439692333042084</v>
      </c>
      <c r="AN13" s="1">
        <f t="shared" si="4"/>
        <v>-1.2460901654695893</v>
      </c>
      <c r="AO13" s="33">
        <v>-1.595800524938993E-4</v>
      </c>
    </row>
    <row r="14" spans="2:41" x14ac:dyDescent="0.25">
      <c r="D14" s="32">
        <v>1</v>
      </c>
      <c r="E14" s="1">
        <f t="shared" si="12"/>
        <v>1</v>
      </c>
      <c r="F14" s="1">
        <v>1</v>
      </c>
      <c r="G14" s="1">
        <v>-1</v>
      </c>
      <c r="H14" s="1">
        <f t="shared" si="6"/>
        <v>1</v>
      </c>
      <c r="I14" s="1">
        <f t="shared" si="7"/>
        <v>-1</v>
      </c>
      <c r="J14" s="1">
        <f t="shared" si="8"/>
        <v>-1</v>
      </c>
      <c r="K14" s="33">
        <f t="shared" si="9"/>
        <v>-1</v>
      </c>
      <c r="L14" s="32">
        <v>1.6769028871390999E-2</v>
      </c>
      <c r="M14" s="1">
        <v>1.6733595800525001E-2</v>
      </c>
      <c r="N14" s="1">
        <v>1.6613298337707999E-2</v>
      </c>
      <c r="O14" s="1">
        <v>1.6580927384077002E-2</v>
      </c>
      <c r="P14" s="1">
        <v>1.6549868766404002E-2</v>
      </c>
      <c r="Q14" s="1">
        <v>1.6553368328959001E-2</v>
      </c>
      <c r="R14" s="1">
        <v>1.6733595800525001E-2</v>
      </c>
      <c r="S14" s="1">
        <v>1.6788276465441999E-2</v>
      </c>
      <c r="T14" s="1">
        <v>1.6771216097988002E-2</v>
      </c>
      <c r="U14" s="33">
        <v>1.6660104986876999E-2</v>
      </c>
      <c r="V14" s="27">
        <f t="shared" si="10"/>
        <v>1.6675328083989603E-2</v>
      </c>
      <c r="W14" s="32">
        <f t="shared" si="11"/>
        <v>9.3700787401396202E-5</v>
      </c>
      <c r="X14" s="1">
        <f t="shared" si="5"/>
        <v>5.8267716535397723E-5</v>
      </c>
      <c r="Y14" s="1">
        <f t="shared" si="5"/>
        <v>-6.2029746281604126E-5</v>
      </c>
      <c r="Z14" s="1">
        <f t="shared" si="5"/>
        <v>-9.4400699912601527E-5</v>
      </c>
      <c r="AA14" s="1">
        <f t="shared" si="5"/>
        <v>-1.2545931758560155E-4</v>
      </c>
      <c r="AB14" s="1">
        <f t="shared" si="5"/>
        <v>-1.2195975503060189E-4</v>
      </c>
      <c r="AC14" s="1">
        <f t="shared" si="5"/>
        <v>5.8267716535397723E-5</v>
      </c>
      <c r="AD14" s="1">
        <f t="shared" si="5"/>
        <v>1.1294838145239558E-4</v>
      </c>
      <c r="AE14" s="1">
        <f t="shared" si="5"/>
        <v>9.5888013998398497E-5</v>
      </c>
      <c r="AF14" s="33">
        <f t="shared" si="5"/>
        <v>-1.5223097112604389E-5</v>
      </c>
      <c r="AI14" s="32">
        <v>10</v>
      </c>
      <c r="AJ14" s="1">
        <f t="shared" si="0"/>
        <v>0.11874999999999999</v>
      </c>
      <c r="AK14" s="1">
        <f t="shared" si="1"/>
        <v>0.7420765477520872</v>
      </c>
      <c r="AL14" s="1">
        <f t="shared" si="2"/>
        <v>0.88124999999999998</v>
      </c>
      <c r="AM14" s="1">
        <f t="shared" si="3"/>
        <v>0.98245773941705727</v>
      </c>
      <c r="AN14" s="1">
        <f t="shared" si="4"/>
        <v>-1.1802716510750031</v>
      </c>
      <c r="AO14" s="33">
        <v>-1.4965004374459939E-4</v>
      </c>
    </row>
    <row r="15" spans="2:41" x14ac:dyDescent="0.25">
      <c r="D15" s="32">
        <v>1</v>
      </c>
      <c r="E15" s="1">
        <f t="shared" si="12"/>
        <v>-1</v>
      </c>
      <c r="F15" s="1">
        <f>F11</f>
        <v>-1</v>
      </c>
      <c r="G15" s="1">
        <v>1</v>
      </c>
      <c r="H15" s="1">
        <f t="shared" si="6"/>
        <v>1</v>
      </c>
      <c r="I15" s="1">
        <f t="shared" si="7"/>
        <v>-1</v>
      </c>
      <c r="J15" s="1">
        <f t="shared" si="8"/>
        <v>-1</v>
      </c>
      <c r="K15" s="33">
        <f t="shared" si="9"/>
        <v>1</v>
      </c>
      <c r="L15" s="32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33">
        <v>3.1496062992125999E-5</v>
      </c>
      <c r="V15" s="27">
        <f t="shared" si="10"/>
        <v>3.1496062992125997E-6</v>
      </c>
      <c r="W15" s="32">
        <f t="shared" si="11"/>
        <v>-3.1496062992125997E-6</v>
      </c>
      <c r="X15" s="1">
        <f t="shared" si="5"/>
        <v>-3.1496062992125997E-6</v>
      </c>
      <c r="Y15" s="1">
        <f t="shared" si="5"/>
        <v>-3.1496062992125997E-6</v>
      </c>
      <c r="Z15" s="1">
        <f t="shared" si="5"/>
        <v>-3.1496062992125997E-6</v>
      </c>
      <c r="AA15" s="1">
        <f t="shared" si="5"/>
        <v>-3.1496062992125997E-6</v>
      </c>
      <c r="AB15" s="1">
        <f t="shared" si="5"/>
        <v>-3.1496062992125997E-6</v>
      </c>
      <c r="AC15" s="1">
        <f t="shared" si="5"/>
        <v>-3.1496062992125997E-6</v>
      </c>
      <c r="AD15" s="1">
        <f t="shared" si="5"/>
        <v>-3.1496062992125997E-6</v>
      </c>
      <c r="AE15" s="1">
        <f t="shared" si="5"/>
        <v>-3.1496062992125997E-6</v>
      </c>
      <c r="AF15" s="33">
        <f t="shared" si="5"/>
        <v>2.8346456692913398E-5</v>
      </c>
      <c r="AI15" s="32">
        <v>11</v>
      </c>
      <c r="AJ15" s="1">
        <f t="shared" si="0"/>
        <v>0.13125000000000001</v>
      </c>
      <c r="AK15" s="1">
        <f t="shared" si="1"/>
        <v>0.75254747635212049</v>
      </c>
      <c r="AL15" s="1">
        <f t="shared" si="2"/>
        <v>0.86875000000000002</v>
      </c>
      <c r="AM15" s="1">
        <f t="shared" si="3"/>
        <v>0.98049475419322984</v>
      </c>
      <c r="AN15" s="1">
        <f t="shared" si="4"/>
        <v>-1.119221134199847</v>
      </c>
      <c r="AO15" s="33">
        <v>-1.4855643044640009E-4</v>
      </c>
    </row>
    <row r="16" spans="2:41" x14ac:dyDescent="0.25">
      <c r="D16" s="32">
        <v>1</v>
      </c>
      <c r="E16" s="1">
        <f t="shared" si="12"/>
        <v>1</v>
      </c>
      <c r="F16" s="1">
        <f t="shared" ref="F16:F18" si="13">F12</f>
        <v>-1</v>
      </c>
      <c r="G16" s="1">
        <v>1</v>
      </c>
      <c r="H16" s="1">
        <f t="shared" si="6"/>
        <v>-1</v>
      </c>
      <c r="I16" s="1">
        <f t="shared" si="7"/>
        <v>1</v>
      </c>
      <c r="J16" s="1">
        <f t="shared" si="8"/>
        <v>-1</v>
      </c>
      <c r="K16" s="33">
        <f t="shared" si="9"/>
        <v>-1</v>
      </c>
      <c r="L16" s="32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33">
        <v>3.1496062992125999E-5</v>
      </c>
      <c r="V16" s="27">
        <f t="shared" si="10"/>
        <v>3.1496062992125997E-6</v>
      </c>
      <c r="W16" s="32">
        <f t="shared" si="11"/>
        <v>-3.1496062992125997E-6</v>
      </c>
      <c r="X16" s="1">
        <f t="shared" si="5"/>
        <v>-3.1496062992125997E-6</v>
      </c>
      <c r="Y16" s="1">
        <f t="shared" si="5"/>
        <v>-3.1496062992125997E-6</v>
      </c>
      <c r="Z16" s="1">
        <f t="shared" si="5"/>
        <v>-3.1496062992125997E-6</v>
      </c>
      <c r="AA16" s="1">
        <f t="shared" si="5"/>
        <v>-3.1496062992125997E-6</v>
      </c>
      <c r="AB16" s="1">
        <f t="shared" si="5"/>
        <v>-3.1496062992125997E-6</v>
      </c>
      <c r="AC16" s="1">
        <f t="shared" si="5"/>
        <v>-3.1496062992125997E-6</v>
      </c>
      <c r="AD16" s="1">
        <f t="shared" si="5"/>
        <v>-3.1496062992125997E-6</v>
      </c>
      <c r="AE16" s="1">
        <f t="shared" si="5"/>
        <v>-3.1496062992125997E-6</v>
      </c>
      <c r="AF16" s="33">
        <f t="shared" si="5"/>
        <v>2.8346456692913398E-5</v>
      </c>
      <c r="AI16" s="32">
        <v>12</v>
      </c>
      <c r="AJ16" s="1">
        <f t="shared" si="0"/>
        <v>0.14374999999999999</v>
      </c>
      <c r="AK16" s="1">
        <f t="shared" si="1"/>
        <v>0.76219325199866772</v>
      </c>
      <c r="AL16" s="1">
        <f t="shared" si="2"/>
        <v>0.85624999999999996</v>
      </c>
      <c r="AM16" s="1">
        <f t="shared" si="3"/>
        <v>0.97850732667260953</v>
      </c>
      <c r="AN16" s="1">
        <f t="shared" si="4"/>
        <v>-1.0621021066490544</v>
      </c>
      <c r="AO16" s="33">
        <v>-1.4505686789140039E-4</v>
      </c>
    </row>
    <row r="17" spans="2:41" x14ac:dyDescent="0.25">
      <c r="D17" s="32">
        <v>1</v>
      </c>
      <c r="E17" s="1">
        <f t="shared" si="12"/>
        <v>-1</v>
      </c>
      <c r="F17" s="1">
        <f t="shared" si="13"/>
        <v>1</v>
      </c>
      <c r="G17" s="1">
        <v>1</v>
      </c>
      <c r="H17" s="1">
        <f t="shared" si="6"/>
        <v>-1</v>
      </c>
      <c r="I17" s="1">
        <f t="shared" si="7"/>
        <v>-1</v>
      </c>
      <c r="J17" s="1">
        <f t="shared" si="8"/>
        <v>1</v>
      </c>
      <c r="K17" s="33">
        <f t="shared" si="9"/>
        <v>-1</v>
      </c>
      <c r="L17" s="32">
        <v>8.5564304461941999E-3</v>
      </c>
      <c r="M17" s="1">
        <v>8.5144356955381001E-3</v>
      </c>
      <c r="N17" s="1">
        <v>8.0419947506562006E-3</v>
      </c>
      <c r="O17" s="1">
        <v>8.2624671916011003E-3</v>
      </c>
      <c r="P17" s="1">
        <v>8.1259842519684992E-3</v>
      </c>
      <c r="Q17" s="1">
        <v>7.9475065616797999E-3</v>
      </c>
      <c r="R17" s="1">
        <v>8.4409448818897996E-3</v>
      </c>
      <c r="S17" s="1">
        <v>8.4619422572177992E-3</v>
      </c>
      <c r="T17" s="1">
        <v>8.4619422572177992E-3</v>
      </c>
      <c r="U17" s="33">
        <v>8.0524934383202004E-3</v>
      </c>
      <c r="V17" s="27">
        <f t="shared" si="10"/>
        <v>8.2866141732283512E-3</v>
      </c>
      <c r="W17" s="32">
        <f t="shared" si="11"/>
        <v>2.6981627296584869E-4</v>
      </c>
      <c r="X17" s="1">
        <f t="shared" si="5"/>
        <v>2.2782152230974885E-4</v>
      </c>
      <c r="Y17" s="1">
        <f t="shared" si="5"/>
        <v>-2.4461942257215062E-4</v>
      </c>
      <c r="Z17" s="1">
        <f t="shared" si="5"/>
        <v>-2.4146981627250902E-5</v>
      </c>
      <c r="AA17" s="1">
        <f t="shared" si="5"/>
        <v>-1.6062992125985207E-4</v>
      </c>
      <c r="AB17" s="1">
        <f t="shared" si="5"/>
        <v>-3.3910761154855133E-4</v>
      </c>
      <c r="AC17" s="1">
        <f t="shared" si="5"/>
        <v>1.5433070866144837E-4</v>
      </c>
      <c r="AD17" s="1">
        <f t="shared" si="5"/>
        <v>1.7532808398944798E-4</v>
      </c>
      <c r="AE17" s="1">
        <f t="shared" si="5"/>
        <v>1.7532808398944798E-4</v>
      </c>
      <c r="AF17" s="33">
        <f t="shared" si="5"/>
        <v>-2.3412073490815082E-4</v>
      </c>
      <c r="AI17" s="32">
        <v>13</v>
      </c>
      <c r="AJ17" s="1">
        <f t="shared" si="0"/>
        <v>0.15625</v>
      </c>
      <c r="AK17" s="1">
        <f t="shared" si="1"/>
        <v>0.77114279221904158</v>
      </c>
      <c r="AL17" s="1">
        <f t="shared" si="2"/>
        <v>0.84375</v>
      </c>
      <c r="AM17" s="1">
        <f t="shared" si="3"/>
        <v>0.976494788935372</v>
      </c>
      <c r="AN17" s="1">
        <f t="shared" si="4"/>
        <v>-1.0082783038771823</v>
      </c>
      <c r="AO17" s="33">
        <v>-1.4330708661440021E-4</v>
      </c>
    </row>
    <row r="18" spans="2:41" ht="15.75" thickBot="1" x14ac:dyDescent="0.3">
      <c r="D18" s="46">
        <v>1</v>
      </c>
      <c r="E18" s="3">
        <f t="shared" si="12"/>
        <v>1</v>
      </c>
      <c r="F18" s="3">
        <f t="shared" si="13"/>
        <v>1</v>
      </c>
      <c r="G18" s="3">
        <v>1</v>
      </c>
      <c r="H18" s="3">
        <f t="shared" si="6"/>
        <v>1</v>
      </c>
      <c r="I18" s="3">
        <f t="shared" si="7"/>
        <v>1</v>
      </c>
      <c r="J18" s="3">
        <f t="shared" si="8"/>
        <v>1</v>
      </c>
      <c r="K18" s="47">
        <f t="shared" si="9"/>
        <v>1</v>
      </c>
      <c r="L18" s="28">
        <v>8.5564304461941999E-3</v>
      </c>
      <c r="M18" s="29">
        <v>8.5144356955381001E-3</v>
      </c>
      <c r="N18" s="29">
        <v>8.0314960629921002E-3</v>
      </c>
      <c r="O18" s="29">
        <v>8.2624671916011003E-3</v>
      </c>
      <c r="P18" s="29">
        <v>8.1259842519684992E-3</v>
      </c>
      <c r="Q18" s="29">
        <v>7.9475065616797999E-3</v>
      </c>
      <c r="R18" s="29">
        <v>8.4409448818897996E-3</v>
      </c>
      <c r="S18" s="29">
        <v>8.4619422572177992E-3</v>
      </c>
      <c r="T18" s="29">
        <v>8.4619422572177992E-3</v>
      </c>
      <c r="U18" s="30">
        <v>8.0524934383202004E-3</v>
      </c>
      <c r="V18" s="31">
        <f>AVERAGE(L18:U18)</f>
        <v>8.2855643044619405E-3</v>
      </c>
      <c r="W18" s="46">
        <f t="shared" si="11"/>
        <v>2.7086614173225942E-4</v>
      </c>
      <c r="X18" s="3">
        <f t="shared" si="5"/>
        <v>2.2887139107615959E-4</v>
      </c>
      <c r="Y18" s="3">
        <f t="shared" si="5"/>
        <v>-2.5406824146984031E-4</v>
      </c>
      <c r="Z18" s="3">
        <f t="shared" si="5"/>
        <v>-2.3097112860840166E-5</v>
      </c>
      <c r="AA18" s="3">
        <f t="shared" si="5"/>
        <v>-1.5958005249344133E-4</v>
      </c>
      <c r="AB18" s="3">
        <f t="shared" si="5"/>
        <v>-3.380577427821406E-4</v>
      </c>
      <c r="AC18" s="3">
        <f t="shared" si="5"/>
        <v>1.553805774278591E-4</v>
      </c>
      <c r="AD18" s="3">
        <f t="shared" si="5"/>
        <v>1.7637795275585871E-4</v>
      </c>
      <c r="AE18" s="3">
        <f t="shared" si="5"/>
        <v>1.7637795275585871E-4</v>
      </c>
      <c r="AF18" s="47">
        <f>U18-$V18</f>
        <v>-2.3307086614174008E-4</v>
      </c>
      <c r="AI18" s="32">
        <v>14</v>
      </c>
      <c r="AJ18" s="1">
        <f t="shared" si="0"/>
        <v>0.16875000000000001</v>
      </c>
      <c r="AK18" s="1">
        <f t="shared" si="1"/>
        <v>0.77949642802128549</v>
      </c>
      <c r="AL18" s="1">
        <f t="shared" si="2"/>
        <v>0.83125000000000004</v>
      </c>
      <c r="AM18" s="1">
        <f t="shared" si="3"/>
        <v>0.97445644457797109</v>
      </c>
      <c r="AN18" s="1">
        <f t="shared" si="4"/>
        <v>-0.95725368129332633</v>
      </c>
      <c r="AO18" s="33">
        <v>-1.3915135608059961E-4</v>
      </c>
    </row>
    <row r="19" spans="2:41" x14ac:dyDescent="0.25">
      <c r="C19" s="15" t="s">
        <v>15</v>
      </c>
      <c r="D19" s="48">
        <f>SUMPRODUCT(D11:D18,$V$11:$V$18)</f>
        <v>7.818766404199512E-2</v>
      </c>
      <c r="E19" s="24">
        <f>SUMPRODUCT(E11:E18,$V$11:$V$18)</f>
        <v>-2.3105861767280279E-4</v>
      </c>
      <c r="F19" s="24">
        <f t="shared" ref="F19:K19" si="14">SUMPRODUCT(F11:F18,$V$11:$V$18)</f>
        <v>2.1661767279090267E-2</v>
      </c>
      <c r="G19" s="24">
        <f t="shared" si="14"/>
        <v>-4.5030708661417687E-2</v>
      </c>
      <c r="H19" s="24">
        <f t="shared" si="14"/>
        <v>2.2519685039359104E-4</v>
      </c>
      <c r="I19" s="24">
        <f t="shared" si="14"/>
        <v>2.2895888013998132E-4</v>
      </c>
      <c r="J19" s="24">
        <f t="shared" si="14"/>
        <v>1.1469991251093468E-2</v>
      </c>
      <c r="K19" s="25">
        <f t="shared" si="14"/>
        <v>-2.2729658792641251E-4</v>
      </c>
      <c r="W19" s="23">
        <f>SUM(W11:W18)</f>
        <v>1.0651793525812807E-3</v>
      </c>
      <c r="X19" s="24">
        <f t="shared" ref="X19:AE19" si="15">SUM(X11:X18)</f>
        <v>7.23534558180081E-4</v>
      </c>
      <c r="Y19" s="24">
        <f t="shared" si="15"/>
        <v>-8.4120734908081705E-4</v>
      </c>
      <c r="Z19" s="24">
        <f t="shared" si="15"/>
        <v>-5.3630796150491602E-4</v>
      </c>
      <c r="AA19" s="24">
        <f t="shared" si="15"/>
        <v>-9.0376202974711928E-4</v>
      </c>
      <c r="AB19" s="24">
        <f t="shared" si="15"/>
        <v>-1.2090988626425176E-3</v>
      </c>
      <c r="AC19" s="24">
        <f t="shared" si="15"/>
        <v>5.0481189851248336E-4</v>
      </c>
      <c r="AD19" s="24">
        <f t="shared" si="15"/>
        <v>1.0279965004374788E-3</v>
      </c>
      <c r="AE19" s="49">
        <f t="shared" si="15"/>
        <v>6.1942257217848244E-4</v>
      </c>
      <c r="AF19" s="49">
        <f>SUM(AF11:AF18)</f>
        <v>-4.5056867891446722E-4</v>
      </c>
      <c r="AG19" s="15" t="s">
        <v>15</v>
      </c>
      <c r="AI19" s="32">
        <v>15</v>
      </c>
      <c r="AJ19" s="1">
        <f t="shared" si="0"/>
        <v>0.18124999999999999</v>
      </c>
      <c r="AK19" s="1">
        <f t="shared" si="1"/>
        <v>0.78733384742934365</v>
      </c>
      <c r="AL19" s="1">
        <f t="shared" si="2"/>
        <v>0.81874999999999998</v>
      </c>
      <c r="AM19" s="1">
        <f t="shared" si="3"/>
        <v>0.97239156704886653</v>
      </c>
      <c r="AN19" s="1">
        <f t="shared" si="4"/>
        <v>-0.90863340333185738</v>
      </c>
      <c r="AO19" s="33">
        <v>-1.3849518810140141E-4</v>
      </c>
    </row>
    <row r="20" spans="2:41" x14ac:dyDescent="0.25">
      <c r="C20" s="26" t="s">
        <v>16</v>
      </c>
      <c r="D20" s="50">
        <f>D19/$K$3</f>
        <v>9.77345800524939E-3</v>
      </c>
      <c r="E20" s="1">
        <f t="shared" ref="E20:K20" si="16">E19/$K$3</f>
        <v>-2.8882327209100349E-5</v>
      </c>
      <c r="F20" s="1">
        <f t="shared" si="16"/>
        <v>2.7077209098862833E-3</v>
      </c>
      <c r="G20" s="1">
        <f t="shared" si="16"/>
        <v>-5.6288385826772109E-3</v>
      </c>
      <c r="H20" s="1">
        <f t="shared" si="16"/>
        <v>2.814960629919888E-5</v>
      </c>
      <c r="I20" s="1">
        <f t="shared" si="16"/>
        <v>2.8619860017497665E-5</v>
      </c>
      <c r="J20" s="1">
        <f t="shared" si="16"/>
        <v>1.4337489063866835E-3</v>
      </c>
      <c r="K20" s="33">
        <f t="shared" si="16"/>
        <v>-2.8412073490801564E-5</v>
      </c>
      <c r="W20" s="32">
        <f>W19/$K$3</f>
        <v>1.3314741907266008E-4</v>
      </c>
      <c r="X20" s="1">
        <f t="shared" ref="X20:AE20" si="17">X19/$K$3</f>
        <v>9.0441819772510125E-5</v>
      </c>
      <c r="Y20" s="1">
        <f t="shared" si="17"/>
        <v>-1.0515091863510213E-4</v>
      </c>
      <c r="Z20" s="1">
        <f t="shared" si="17"/>
        <v>-6.7038495188114503E-5</v>
      </c>
      <c r="AA20" s="1">
        <f t="shared" si="17"/>
        <v>-1.1297025371838991E-4</v>
      </c>
      <c r="AB20" s="1">
        <f t="shared" si="17"/>
        <v>-1.511373578303147E-4</v>
      </c>
      <c r="AC20" s="1">
        <f t="shared" si="17"/>
        <v>6.310148731406042E-5</v>
      </c>
      <c r="AD20" s="1">
        <f t="shared" si="17"/>
        <v>1.2849956255468485E-4</v>
      </c>
      <c r="AE20" s="2">
        <f t="shared" si="17"/>
        <v>7.7427821522310305E-5</v>
      </c>
      <c r="AF20" s="2">
        <f>AF19/$K$3</f>
        <v>-5.6321084864308403E-5</v>
      </c>
      <c r="AG20" s="26" t="s">
        <v>16</v>
      </c>
      <c r="AI20" s="32">
        <v>16</v>
      </c>
      <c r="AJ20" s="1">
        <f t="shared" si="0"/>
        <v>0.19375000000000001</v>
      </c>
      <c r="AK20" s="1">
        <f t="shared" si="1"/>
        <v>0.79471944537963413</v>
      </c>
      <c r="AL20" s="1">
        <f t="shared" si="2"/>
        <v>0.80625000000000002</v>
      </c>
      <c r="AM20" s="1">
        <f t="shared" si="3"/>
        <v>0.97029939785993358</v>
      </c>
      <c r="AN20" s="1">
        <f t="shared" si="4"/>
        <v>-0.86209756667827031</v>
      </c>
      <c r="AO20" s="33">
        <v>-1.2545931758560161E-4</v>
      </c>
    </row>
    <row r="21" spans="2:41" ht="15.75" thickBot="1" x14ac:dyDescent="0.3">
      <c r="C21" s="26" t="s">
        <v>20</v>
      </c>
      <c r="D21" s="50"/>
      <c r="E21" s="29">
        <f t="shared" ref="E21:K21" si="18">$K$3*$K$4*(E20^2)</f>
        <v>6.6735106001083073E-8</v>
      </c>
      <c r="F21" s="29">
        <f t="shared" si="18"/>
        <v>5.865402020668321E-4</v>
      </c>
      <c r="G21" s="29">
        <f t="shared" si="18"/>
        <v>2.5347059031868473E-3</v>
      </c>
      <c r="H21" s="29">
        <f t="shared" si="18"/>
        <v>6.3392026783991783E-8</v>
      </c>
      <c r="I21" s="29">
        <f t="shared" si="18"/>
        <v>6.5527710993692927E-8</v>
      </c>
      <c r="J21" s="29">
        <f t="shared" si="18"/>
        <v>1.6445087412520087E-4</v>
      </c>
      <c r="K21" s="30">
        <f t="shared" si="18"/>
        <v>6.4579673603736714E-8</v>
      </c>
      <c r="W21" s="28">
        <f>SUMSQ(W11:W18)</f>
        <v>2.2353428645140199E-7</v>
      </c>
      <c r="X21" s="29">
        <f t="shared" ref="X21:AE21" si="19">SUMSQ(X11:X18)</f>
        <v>1.2350133453354874E-7</v>
      </c>
      <c r="Y21" s="29">
        <f t="shared" si="19"/>
        <v>1.5665819714346758E-7</v>
      </c>
      <c r="Z21" s="29">
        <f t="shared" si="19"/>
        <v>6.264040540433226E-8</v>
      </c>
      <c r="AA21" s="29">
        <f t="shared" si="19"/>
        <v>1.367547795591787E-7</v>
      </c>
      <c r="AB21" s="29">
        <f t="shared" si="19"/>
        <v>2.9876439493628832E-7</v>
      </c>
      <c r="AC21" s="29">
        <f t="shared" si="19"/>
        <v>5.8391024065994333E-8</v>
      </c>
      <c r="AD21" s="29">
        <f t="shared" si="19"/>
        <v>1.9184801320221049E-7</v>
      </c>
      <c r="AE21" s="51">
        <f t="shared" si="19"/>
        <v>8.3969978927635494E-8</v>
      </c>
      <c r="AF21" s="51">
        <f>SUMSQ(AF11:AF18)</f>
        <v>1.1260305224314949E-7</v>
      </c>
      <c r="AG21" s="9" t="s">
        <v>58</v>
      </c>
      <c r="AI21" s="32">
        <v>17</v>
      </c>
      <c r="AJ21" s="1">
        <f t="shared" si="0"/>
        <v>0.20624999999999999</v>
      </c>
      <c r="AK21" s="1">
        <f t="shared" si="1"/>
        <v>0.80170603714906297</v>
      </c>
      <c r="AL21" s="1">
        <f t="shared" si="2"/>
        <v>0.79374999999999996</v>
      </c>
      <c r="AM21" s="1">
        <f t="shared" si="3"/>
        <v>0.96817914466218191</v>
      </c>
      <c r="AN21" s="1">
        <f t="shared" si="4"/>
        <v>-0.81738295788941406</v>
      </c>
      <c r="AO21" s="33">
        <v>-1.2471566054280189E-4</v>
      </c>
    </row>
    <row r="22" spans="2:41" ht="15.75" thickBot="1" x14ac:dyDescent="0.3">
      <c r="C22" s="7" t="s">
        <v>56</v>
      </c>
      <c r="D22" s="52">
        <f>SUM(D21:K21,AF22)</f>
        <v>3.2874058793627304E-3</v>
      </c>
      <c r="AF22" s="16">
        <f>SUM(W21:AF21)</f>
        <v>1.4486654664672074E-6</v>
      </c>
      <c r="AG22" s="10" t="s">
        <v>59</v>
      </c>
      <c r="AI22" s="32">
        <v>18</v>
      </c>
      <c r="AJ22" s="1">
        <f t="shared" si="0"/>
        <v>0.21875</v>
      </c>
      <c r="AK22" s="1">
        <f t="shared" si="1"/>
        <v>0.80833750333726595</v>
      </c>
      <c r="AL22" s="1">
        <f t="shared" si="2"/>
        <v>0.78125</v>
      </c>
      <c r="AM22" s="1">
        <f t="shared" si="3"/>
        <v>0.96602997917317479</v>
      </c>
      <c r="AN22" s="1">
        <f t="shared" si="4"/>
        <v>-0.77427005635431245</v>
      </c>
      <c r="AO22" s="33">
        <v>-1.219597550306019E-4</v>
      </c>
    </row>
    <row r="23" spans="2:41" x14ac:dyDescent="0.25">
      <c r="C23" s="6" t="s">
        <v>40</v>
      </c>
      <c r="D23" s="53"/>
      <c r="E23" s="24">
        <f>E21/$D$22</f>
        <v>2.0300233208203605E-5</v>
      </c>
      <c r="F23" s="24">
        <f t="shared" ref="F23:J23" si="20">F21/$D$22</f>
        <v>0.17842037873964439</v>
      </c>
      <c r="G23" s="24">
        <f t="shared" si="20"/>
        <v>0.77103527711588948</v>
      </c>
      <c r="H23" s="24">
        <f t="shared" si="20"/>
        <v>1.9283297867764489E-5</v>
      </c>
      <c r="I23" s="24">
        <f t="shared" si="20"/>
        <v>1.9932954249748923E-5</v>
      </c>
      <c r="J23" s="24">
        <f t="shared" si="20"/>
        <v>5.0024511776160713E-2</v>
      </c>
      <c r="K23" s="25">
        <f>K21/$D$22</f>
        <v>1.9644569600957093E-5</v>
      </c>
      <c r="AF23" s="27">
        <f>AF22/$D$22</f>
        <v>4.4067131337857001E-4</v>
      </c>
      <c r="AG23" s="54" t="s">
        <v>40</v>
      </c>
      <c r="AI23" s="32">
        <v>19</v>
      </c>
      <c r="AJ23" s="1">
        <f t="shared" si="0"/>
        <v>0.23125000000000001</v>
      </c>
      <c r="AK23" s="1">
        <f t="shared" si="1"/>
        <v>0.81465071646106268</v>
      </c>
      <c r="AL23" s="1">
        <f t="shared" si="2"/>
        <v>0.76875000000000004</v>
      </c>
      <c r="AM23" s="1">
        <f t="shared" si="3"/>
        <v>0.96385103494214552</v>
      </c>
      <c r="AN23" s="1">
        <f t="shared" si="4"/>
        <v>-0.7325735637421168</v>
      </c>
      <c r="AO23" s="33">
        <v>-1.2121609798780231E-4</v>
      </c>
    </row>
    <row r="24" spans="2:41" ht="15.75" thickBot="1" x14ac:dyDescent="0.3">
      <c r="C24" s="55" t="s">
        <v>41</v>
      </c>
      <c r="E24" s="3">
        <f>E23*100</f>
        <v>2.0300233208203605E-3</v>
      </c>
      <c r="F24" s="3">
        <f t="shared" ref="F24:K24" si="21">F23*100</f>
        <v>17.84203787396444</v>
      </c>
      <c r="G24" s="3">
        <f t="shared" si="21"/>
        <v>77.103527711588953</v>
      </c>
      <c r="H24" s="3">
        <f t="shared" si="21"/>
        <v>1.928329786776449E-3</v>
      </c>
      <c r="I24" s="3">
        <f t="shared" si="21"/>
        <v>1.9932954249748925E-3</v>
      </c>
      <c r="J24" s="3">
        <f t="shared" si="21"/>
        <v>5.0024511776160709</v>
      </c>
      <c r="K24" s="47">
        <f t="shared" si="21"/>
        <v>1.9644569600957094E-3</v>
      </c>
      <c r="AF24" s="31">
        <f>AF23*100</f>
        <v>4.4067131337857002E-2</v>
      </c>
      <c r="AG24" s="56" t="s">
        <v>41</v>
      </c>
      <c r="AI24" s="32">
        <v>20</v>
      </c>
      <c r="AJ24" s="1">
        <f t="shared" si="0"/>
        <v>0.24374999999999999</v>
      </c>
      <c r="AK24" s="1">
        <f t="shared" si="1"/>
        <v>0.82067697203249279</v>
      </c>
      <c r="AL24" s="1">
        <f t="shared" si="2"/>
        <v>0.75624999999999998</v>
      </c>
      <c r="AM24" s="1">
        <f t="shared" si="3"/>
        <v>0.96164140493723416</v>
      </c>
      <c r="AN24" s="1">
        <f t="shared" si="4"/>
        <v>-0.69213536556228017</v>
      </c>
      <c r="AO24" s="33">
        <v>-9.4400699912601527E-5</v>
      </c>
    </row>
    <row r="25" spans="2:41" ht="15" customHeight="1" x14ac:dyDescent="0.25">
      <c r="B25" s="67" t="s">
        <v>54</v>
      </c>
      <c r="C25" s="6" t="s">
        <v>55</v>
      </c>
      <c r="D25" s="50">
        <f t="shared" ref="D25:K25" si="22">D20-$D$37</f>
        <v>9.7418438839956909E-3</v>
      </c>
      <c r="E25" s="1">
        <f t="shared" si="22"/>
        <v>-6.0496448462799358E-5</v>
      </c>
      <c r="F25" s="1">
        <f t="shared" si="22"/>
        <v>2.6761067886325843E-3</v>
      </c>
      <c r="G25" s="1">
        <f t="shared" si="22"/>
        <v>-5.6604527039309099E-3</v>
      </c>
      <c r="H25" s="1">
        <f t="shared" si="22"/>
        <v>-3.4645149545001292E-6</v>
      </c>
      <c r="I25" s="1">
        <f t="shared" si="22"/>
        <v>-2.9942612362013438E-6</v>
      </c>
      <c r="J25" s="1">
        <f t="shared" si="22"/>
        <v>1.4021347851329844E-3</v>
      </c>
      <c r="K25" s="33">
        <f t="shared" si="22"/>
        <v>-6.0026194744500573E-5</v>
      </c>
      <c r="AI25" s="32">
        <v>21</v>
      </c>
      <c r="AJ25" s="1">
        <f t="shared" si="0"/>
        <v>0.25624999999999998</v>
      </c>
      <c r="AK25" s="1">
        <f t="shared" si="1"/>
        <v>0.82644307010087958</v>
      </c>
      <c r="AL25" s="1">
        <f t="shared" si="2"/>
        <v>0.74375000000000002</v>
      </c>
      <c r="AM25" s="1">
        <f t="shared" si="3"/>
        <v>0.95940013893748965</v>
      </c>
      <c r="AN25" s="1">
        <f t="shared" si="4"/>
        <v>-0.6528192079877555</v>
      </c>
      <c r="AO25" s="33">
        <v>-9.0157480314802252E-5</v>
      </c>
    </row>
    <row r="26" spans="2:41" ht="15.75" thickBot="1" x14ac:dyDescent="0.3">
      <c r="B26" s="68"/>
      <c r="C26" s="56" t="s">
        <v>46</v>
      </c>
      <c r="D26" s="57">
        <f t="shared" ref="D26:K26" si="23">D20+$D$37</f>
        <v>9.805072126503089E-3</v>
      </c>
      <c r="E26" s="29">
        <f t="shared" si="23"/>
        <v>2.7317940445986598E-6</v>
      </c>
      <c r="F26" s="29">
        <f t="shared" si="23"/>
        <v>2.7393350311399824E-3</v>
      </c>
      <c r="G26" s="29">
        <f t="shared" si="23"/>
        <v>-5.5972244614235118E-3</v>
      </c>
      <c r="H26" s="29">
        <f t="shared" si="23"/>
        <v>5.9763727552897889E-5</v>
      </c>
      <c r="I26" s="29">
        <f t="shared" si="23"/>
        <v>6.0233981271196674E-5</v>
      </c>
      <c r="J26" s="29">
        <f t="shared" si="23"/>
        <v>1.4653630276403825E-3</v>
      </c>
      <c r="K26" s="30">
        <f t="shared" si="23"/>
        <v>3.2020477628974452E-6</v>
      </c>
      <c r="AI26" s="32">
        <v>22</v>
      </c>
      <c r="AJ26" s="1">
        <f t="shared" si="0"/>
        <v>0.26874999999999999</v>
      </c>
      <c r="AK26" s="1">
        <f t="shared" si="1"/>
        <v>0.83197214529372965</v>
      </c>
      <c r="AL26" s="1">
        <f t="shared" si="2"/>
        <v>0.73124999999999996</v>
      </c>
      <c r="AM26" s="1">
        <f t="shared" si="3"/>
        <v>0.95712624071026431</v>
      </c>
      <c r="AN26" s="1">
        <f t="shared" si="4"/>
        <v>-0.61450660849518524</v>
      </c>
      <c r="AO26" s="33">
        <v>-7.0472440944598785E-5</v>
      </c>
    </row>
    <row r="27" spans="2:41" x14ac:dyDescent="0.25">
      <c r="AI27" s="32">
        <v>23</v>
      </c>
      <c r="AJ27" s="1">
        <f t="shared" si="0"/>
        <v>0.28125</v>
      </c>
      <c r="AK27" s="1">
        <f t="shared" si="1"/>
        <v>0.83728431266736147</v>
      </c>
      <c r="AL27" s="1">
        <f t="shared" si="2"/>
        <v>0.71875</v>
      </c>
      <c r="AM27" s="1">
        <f t="shared" si="3"/>
        <v>0.95481866495234291</v>
      </c>
      <c r="AN27" s="1">
        <f t="shared" si="4"/>
        <v>-0.57709366971925891</v>
      </c>
      <c r="AO27" s="33">
        <v>-6.522309711280011E-5</v>
      </c>
    </row>
    <row r="28" spans="2:41" x14ac:dyDescent="0.25">
      <c r="AI28" s="32">
        <v>24</v>
      </c>
      <c r="AJ28" s="1">
        <f t="shared" si="0"/>
        <v>0.29375000000000001</v>
      </c>
      <c r="AK28" s="1">
        <f t="shared" si="1"/>
        <v>0.8423971765065742</v>
      </c>
      <c r="AL28" s="1">
        <f t="shared" si="2"/>
        <v>0.70625000000000004</v>
      </c>
      <c r="AM28" s="1">
        <f t="shared" si="3"/>
        <v>0.95247631397053778</v>
      </c>
      <c r="AN28" s="1">
        <f t="shared" si="4"/>
        <v>-0.54048856494806119</v>
      </c>
      <c r="AO28" s="33">
        <v>-6.2029746281604126E-5</v>
      </c>
    </row>
    <row r="29" spans="2:41" x14ac:dyDescent="0.25">
      <c r="AI29" s="32">
        <v>25</v>
      </c>
      <c r="AJ29" s="1">
        <f t="shared" si="0"/>
        <v>0.30625000000000002</v>
      </c>
      <c r="AK29" s="1">
        <f t="shared" si="1"/>
        <v>0.84732623567844334</v>
      </c>
      <c r="AL29" s="1">
        <f t="shared" si="2"/>
        <v>0.69374999999999998</v>
      </c>
      <c r="AM29" s="1">
        <f t="shared" si="3"/>
        <v>0.95009803407451898</v>
      </c>
      <c r="AN29" s="1">
        <f t="shared" si="4"/>
        <v>-0.50460953012473142</v>
      </c>
      <c r="AO29" s="33">
        <v>-3.132108486440105E-5</v>
      </c>
    </row>
    <row r="30" spans="2:41" x14ac:dyDescent="0.25">
      <c r="AI30" s="32">
        <v>26</v>
      </c>
      <c r="AJ30" s="1">
        <f t="shared" si="0"/>
        <v>0.31874999999999998</v>
      </c>
      <c r="AK30" s="1">
        <f t="shared" si="1"/>
        <v>0.85208520988517489</v>
      </c>
      <c r="AL30" s="1">
        <f t="shared" si="2"/>
        <v>0.68125000000000002</v>
      </c>
      <c r="AM30" s="1">
        <f t="shared" si="3"/>
        <v>0.94768261165125156</v>
      </c>
      <c r="AN30" s="1">
        <f t="shared" si="4"/>
        <v>-0.4693832426714365</v>
      </c>
      <c r="AO30" s="33">
        <v>-2.4146981627301209E-5</v>
      </c>
    </row>
    <row r="31" spans="2:41" x14ac:dyDescent="0.25">
      <c r="AI31" s="32">
        <v>27</v>
      </c>
      <c r="AJ31" s="1">
        <f t="shared" si="0"/>
        <v>0.33124999999999999</v>
      </c>
      <c r="AK31" s="1">
        <f t="shared" si="1"/>
        <v>0.85668630471196716</v>
      </c>
      <c r="AL31" s="1">
        <f t="shared" si="2"/>
        <v>0.66874999999999996</v>
      </c>
      <c r="AM31" s="1">
        <f t="shared" si="3"/>
        <v>0.94522876888652319</v>
      </c>
      <c r="AN31" s="1">
        <f t="shared" si="4"/>
        <v>-0.43474349909707011</v>
      </c>
      <c r="AO31" s="33">
        <v>-2.309711286089915E-5</v>
      </c>
    </row>
    <row r="32" spans="2:41" ht="15.75" thickBot="1" x14ac:dyDescent="0.3">
      <c r="AI32" s="32">
        <v>28</v>
      </c>
      <c r="AJ32" s="1">
        <f t="shared" si="0"/>
        <v>0.34375</v>
      </c>
      <c r="AK32" s="1">
        <f t="shared" si="1"/>
        <v>0.86114042880167974</v>
      </c>
      <c r="AL32" s="1">
        <f t="shared" si="2"/>
        <v>0.65625</v>
      </c>
      <c r="AM32" s="1">
        <f t="shared" si="3"/>
        <v>0.94273515909458949</v>
      </c>
      <c r="AN32" s="1">
        <f t="shared" si="4"/>
        <v>-0.4006301257381869</v>
      </c>
      <c r="AO32" s="33">
        <v>-1.5223097112604391E-5</v>
      </c>
    </row>
    <row r="33" spans="3:41" ht="15.75" thickBot="1" x14ac:dyDescent="0.3">
      <c r="C33" s="65" t="s">
        <v>44</v>
      </c>
      <c r="D33" s="66"/>
      <c r="F33" s="4"/>
      <c r="AI33" s="32">
        <v>29</v>
      </c>
      <c r="AJ33" s="1">
        <f t="shared" si="0"/>
        <v>0.35625000000000001</v>
      </c>
      <c r="AK33" s="1">
        <f t="shared" si="1"/>
        <v>0.86545737321003446</v>
      </c>
      <c r="AL33" s="1">
        <f t="shared" si="2"/>
        <v>0.64375000000000004</v>
      </c>
      <c r="AM33" s="1">
        <f t="shared" si="3"/>
        <v>0.94020036161182075</v>
      </c>
      <c r="AN33" s="1">
        <f t="shared" si="4"/>
        <v>-0.36698807305277065</v>
      </c>
      <c r="AO33" s="33">
        <v>-1.447944006980131E-5</v>
      </c>
    </row>
    <row r="34" spans="3:41" x14ac:dyDescent="0.25">
      <c r="C34" s="58" t="s">
        <v>45</v>
      </c>
      <c r="D34" s="25">
        <f>AF22/ (K3 * (K4-1))</f>
        <v>2.0120353700933436E-8</v>
      </c>
      <c r="AI34" s="32">
        <v>30</v>
      </c>
      <c r="AJ34" s="1">
        <f t="shared" si="0"/>
        <v>0.36875000000000002</v>
      </c>
      <c r="AK34" s="1">
        <f t="shared" si="1"/>
        <v>0.86964596060865607</v>
      </c>
      <c r="AL34" s="1">
        <f t="shared" si="2"/>
        <v>0.63124999999999998</v>
      </c>
      <c r="AM34" s="1">
        <f t="shared" si="3"/>
        <v>0.93762287620431106</v>
      </c>
      <c r="AN34" s="1">
        <f t="shared" si="4"/>
        <v>-0.33376665557466606</v>
      </c>
      <c r="AO34" s="33">
        <v>-3.1496062992000001E-6</v>
      </c>
    </row>
    <row r="35" spans="3:41" ht="60" x14ac:dyDescent="0.25">
      <c r="C35" s="59" t="s">
        <v>48</v>
      </c>
      <c r="D35" s="60">
        <v>1.99346356627858</v>
      </c>
      <c r="E35" s="5"/>
      <c r="F35" s="5"/>
      <c r="G35" s="5"/>
      <c r="H35" s="5"/>
      <c r="I35" s="5"/>
      <c r="J35" s="5"/>
      <c r="AI35" s="32">
        <v>31</v>
      </c>
      <c r="AJ35" s="1">
        <f t="shared" si="0"/>
        <v>0.38124999999999998</v>
      </c>
      <c r="AK35" s="1">
        <f t="shared" si="1"/>
        <v>0.87371417024423537</v>
      </c>
      <c r="AL35" s="1">
        <f t="shared" si="2"/>
        <v>0.61875000000000002</v>
      </c>
      <c r="AM35" s="1">
        <f t="shared" si="3"/>
        <v>0.93500111693255283</v>
      </c>
      <c r="AN35" s="1">
        <f t="shared" si="4"/>
        <v>-0.30091890823963879</v>
      </c>
      <c r="AO35" s="33">
        <v>-3.1496062992000001E-6</v>
      </c>
    </row>
    <row r="36" spans="3:41" x14ac:dyDescent="0.25">
      <c r="C36" s="61" t="s">
        <v>49</v>
      </c>
      <c r="D36" s="33">
        <f>K3*K4</f>
        <v>80</v>
      </c>
      <c r="AI36" s="32">
        <v>32</v>
      </c>
      <c r="AJ36" s="1">
        <f t="shared" si="0"/>
        <v>0.39374999999999999</v>
      </c>
      <c r="AK36" s="1">
        <f t="shared" si="1"/>
        <v>0.87766924325053886</v>
      </c>
      <c r="AL36" s="1">
        <f t="shared" si="2"/>
        <v>0.60624999999999996</v>
      </c>
      <c r="AM36" s="1">
        <f t="shared" si="3"/>
        <v>0.93233340540831988</v>
      </c>
      <c r="AN36" s="1">
        <f t="shared" si="4"/>
        <v>-0.26840103619470485</v>
      </c>
      <c r="AO36" s="33">
        <v>-3.1496062992000001E-6</v>
      </c>
    </row>
    <row r="37" spans="3:41" ht="15.75" thickBot="1" x14ac:dyDescent="0.3">
      <c r="C37" s="62" t="s">
        <v>47</v>
      </c>
      <c r="D37" s="30">
        <f>D35*( SQRT(D34/(D36)))</f>
        <v>3.1614121253699009E-5</v>
      </c>
      <c r="AI37" s="32">
        <v>33</v>
      </c>
      <c r="AJ37" s="1">
        <f t="shared" si="0"/>
        <v>0.40625</v>
      </c>
      <c r="AK37" s="1">
        <f t="shared" si="1"/>
        <v>0.88151777192158443</v>
      </c>
      <c r="AL37" s="1">
        <f t="shared" si="2"/>
        <v>0.59375</v>
      </c>
      <c r="AM37" s="1">
        <f t="shared" si="3"/>
        <v>0.92961796336964952</v>
      </c>
      <c r="AN37" s="1">
        <f t="shared" si="4"/>
        <v>-0.23617194000999964</v>
      </c>
      <c r="AO37" s="33">
        <v>-3.1496062992000001E-6</v>
      </c>
    </row>
    <row r="38" spans="3:41" x14ac:dyDescent="0.25">
      <c r="AI38" s="32">
        <v>34</v>
      </c>
      <c r="AJ38" s="1">
        <f t="shared" si="0"/>
        <v>0.41875000000000001</v>
      </c>
      <c r="AK38" s="1">
        <f t="shared" si="1"/>
        <v>0.88526577580203869</v>
      </c>
      <c r="AL38" s="1">
        <f t="shared" si="2"/>
        <v>0.58125000000000004</v>
      </c>
      <c r="AM38" s="1">
        <f t="shared" si="3"/>
        <v>0.92685290448900204</v>
      </c>
      <c r="AN38" s="1">
        <f t="shared" si="4"/>
        <v>-0.20419280185299005</v>
      </c>
      <c r="AO38" s="33">
        <v>-3.1496062992000001E-6</v>
      </c>
    </row>
    <row r="39" spans="3:41" x14ac:dyDescent="0.25">
      <c r="AI39" s="32">
        <v>35</v>
      </c>
      <c r="AJ39" s="1">
        <f t="shared" si="0"/>
        <v>0.43125000000000002</v>
      </c>
      <c r="AK39" s="1">
        <f t="shared" si="1"/>
        <v>0.8889187668730304</v>
      </c>
      <c r="AL39" s="1">
        <f t="shared" si="2"/>
        <v>0.56874999999999998</v>
      </c>
      <c r="AM39" s="1">
        <f t="shared" si="3"/>
        <v>0.92403622531703655</v>
      </c>
      <c r="AN39" s="1">
        <f t="shared" si="4"/>
        <v>-0.17242672096007022</v>
      </c>
      <c r="AO39" s="33">
        <v>-3.1496062992000001E-6</v>
      </c>
    </row>
    <row r="40" spans="3:41" x14ac:dyDescent="0.25">
      <c r="AI40" s="32">
        <v>36</v>
      </c>
      <c r="AJ40" s="1">
        <f t="shared" si="0"/>
        <v>0.44374999999999998</v>
      </c>
      <c r="AK40" s="1">
        <f t="shared" si="1"/>
        <v>0.89248180566384738</v>
      </c>
      <c r="AL40" s="1">
        <f t="shared" si="2"/>
        <v>0.55625000000000002</v>
      </c>
      <c r="AM40" s="1">
        <f t="shared" si="3"/>
        <v>0.92116579524957742</v>
      </c>
      <c r="AN40" s="1">
        <f t="shared" si="4"/>
        <v>-0.1408383888659345</v>
      </c>
      <c r="AO40" s="33">
        <v>-3.1496062992000001E-6</v>
      </c>
    </row>
    <row r="41" spans="3:41" x14ac:dyDescent="0.25">
      <c r="AI41" s="32">
        <v>37</v>
      </c>
      <c r="AJ41" s="1">
        <f t="shared" si="0"/>
        <v>0.45624999999999999</v>
      </c>
      <c r="AK41" s="1">
        <f t="shared" si="1"/>
        <v>0.89595954977027736</v>
      </c>
      <c r="AL41" s="1">
        <f t="shared" si="2"/>
        <v>0.54374999999999996</v>
      </c>
      <c r="AM41" s="1">
        <f t="shared" si="3"/>
        <v>0.91823934538784691</v>
      </c>
      <c r="AN41" s="1">
        <f t="shared" si="4"/>
        <v>-0.10939379648226645</v>
      </c>
      <c r="AO41" s="33">
        <v>-3.1496062992000001E-6</v>
      </c>
    </row>
    <row r="42" spans="3:41" x14ac:dyDescent="0.25">
      <c r="AI42" s="32">
        <v>38</v>
      </c>
      <c r="AJ42" s="1">
        <f t="shared" si="0"/>
        <v>0.46875</v>
      </c>
      <c r="AK42" s="1">
        <f t="shared" si="1"/>
        <v>0.89935629598512135</v>
      </c>
      <c r="AL42" s="1">
        <f t="shared" si="2"/>
        <v>0.53125</v>
      </c>
      <c r="AM42" s="1">
        <f t="shared" si="3"/>
        <v>0.91525445614133283</v>
      </c>
      <c r="AN42" s="1">
        <f t="shared" si="4"/>
        <v>-7.8059966366998385E-2</v>
      </c>
      <c r="AO42" s="33">
        <v>-3.1496062992000001E-6</v>
      </c>
    </row>
    <row r="43" spans="3:41" x14ac:dyDescent="0.25">
      <c r="AI43" s="32">
        <v>39</v>
      </c>
      <c r="AJ43" s="1">
        <f t="shared" si="0"/>
        <v>0.48125000000000001</v>
      </c>
      <c r="AK43" s="1">
        <f t="shared" si="1"/>
        <v>0.90267601702825595</v>
      </c>
      <c r="AL43" s="1">
        <f t="shared" si="2"/>
        <v>0.51875000000000004</v>
      </c>
      <c r="AM43" s="1">
        <f t="shared" si="3"/>
        <v>0.91220854339809221</v>
      </c>
      <c r="AN43" s="1">
        <f t="shared" si="4"/>
        <v>-4.6804704475896027E-2</v>
      </c>
      <c r="AO43" s="33">
        <v>-3.1496062992000001E-6</v>
      </c>
    </row>
    <row r="44" spans="3:41" x14ac:dyDescent="0.25">
      <c r="AI44" s="32">
        <v>40</v>
      </c>
      <c r="AJ44" s="1">
        <f t="shared" si="0"/>
        <v>0.49375000000000002</v>
      </c>
      <c r="AK44" s="1">
        <f t="shared" si="1"/>
        <v>0.90592239368953276</v>
      </c>
      <c r="AL44" s="1">
        <f t="shared" si="2"/>
        <v>0.50624999999999998</v>
      </c>
      <c r="AM44" s="1">
        <f t="shared" si="3"/>
        <v>0.90909884305801247</v>
      </c>
      <c r="AN44" s="1">
        <f t="shared" si="4"/>
        <v>-1.5596366399235411E-2</v>
      </c>
      <c r="AO44" s="33">
        <v>-3.1496062992000001E-6</v>
      </c>
    </row>
    <row r="45" spans="3:41" x14ac:dyDescent="0.25">
      <c r="AI45" s="32">
        <v>41</v>
      </c>
      <c r="AJ45" s="1">
        <f t="shared" si="0"/>
        <v>0.50624999999999998</v>
      </c>
      <c r="AK45" s="1">
        <f t="shared" si="1"/>
        <v>0.90909884305801247</v>
      </c>
      <c r="AL45" s="1">
        <f t="shared" si="2"/>
        <v>0.49375000000000002</v>
      </c>
      <c r="AM45" s="1">
        <f t="shared" si="3"/>
        <v>0.90592239368953276</v>
      </c>
      <c r="AN45" s="1">
        <f t="shared" si="4"/>
        <v>1.5596366399235411E-2</v>
      </c>
      <c r="AO45" s="33">
        <v>-3.1496062992000001E-6</v>
      </c>
    </row>
    <row r="46" spans="3:41" x14ac:dyDescent="0.25">
      <c r="AI46" s="32">
        <v>42</v>
      </c>
      <c r="AJ46" s="1">
        <f t="shared" si="0"/>
        <v>0.51875000000000004</v>
      </c>
      <c r="AK46" s="1">
        <f t="shared" si="1"/>
        <v>0.91220854339809221</v>
      </c>
      <c r="AL46" s="1">
        <f t="shared" si="2"/>
        <v>0.48124999999999996</v>
      </c>
      <c r="AM46" s="1">
        <f t="shared" si="3"/>
        <v>0.90267601702825595</v>
      </c>
      <c r="AN46" s="1">
        <f t="shared" si="4"/>
        <v>4.6804704475896027E-2</v>
      </c>
      <c r="AO46" s="33">
        <v>-3.1496062992000001E-6</v>
      </c>
    </row>
    <row r="47" spans="3:41" x14ac:dyDescent="0.25">
      <c r="AI47" s="32">
        <v>43</v>
      </c>
      <c r="AJ47" s="1">
        <f t="shared" si="0"/>
        <v>0.53125</v>
      </c>
      <c r="AK47" s="1">
        <f t="shared" si="1"/>
        <v>0.91525445614133283</v>
      </c>
      <c r="AL47" s="1">
        <f t="shared" si="2"/>
        <v>0.46875</v>
      </c>
      <c r="AM47" s="1">
        <f t="shared" si="3"/>
        <v>0.89935629598512135</v>
      </c>
      <c r="AN47" s="1">
        <f t="shared" si="4"/>
        <v>7.8059966366998385E-2</v>
      </c>
      <c r="AO47" s="33">
        <v>-3.1496062992000001E-6</v>
      </c>
    </row>
    <row r="48" spans="3:41" x14ac:dyDescent="0.25">
      <c r="AI48" s="32">
        <v>44</v>
      </c>
      <c r="AJ48" s="1">
        <f t="shared" si="0"/>
        <v>0.54374999999999996</v>
      </c>
      <c r="AK48" s="1">
        <f t="shared" si="1"/>
        <v>0.91823934538784691</v>
      </c>
      <c r="AL48" s="1">
        <f t="shared" si="2"/>
        <v>0.45625000000000004</v>
      </c>
      <c r="AM48" s="1">
        <f t="shared" si="3"/>
        <v>0.89595954977027736</v>
      </c>
      <c r="AN48" s="1">
        <f t="shared" si="4"/>
        <v>0.10939379648226645</v>
      </c>
      <c r="AO48" s="33">
        <v>-3.1496062992000001E-6</v>
      </c>
    </row>
    <row r="49" spans="35:41" x14ac:dyDescent="0.25">
      <c r="AI49" s="32">
        <v>45</v>
      </c>
      <c r="AJ49" s="1">
        <f t="shared" si="0"/>
        <v>0.55625000000000002</v>
      </c>
      <c r="AK49" s="1">
        <f t="shared" si="1"/>
        <v>0.92116579524957742</v>
      </c>
      <c r="AL49" s="1">
        <f t="shared" si="2"/>
        <v>0.44374999999999998</v>
      </c>
      <c r="AM49" s="1">
        <f t="shared" si="3"/>
        <v>0.89248180566384738</v>
      </c>
      <c r="AN49" s="1">
        <f t="shared" si="4"/>
        <v>0.1408383888659345</v>
      </c>
      <c r="AO49" s="33">
        <v>-3.1496062992000001E-6</v>
      </c>
    </row>
    <row r="50" spans="35:41" x14ac:dyDescent="0.25">
      <c r="AI50" s="32">
        <v>46</v>
      </c>
      <c r="AJ50" s="1">
        <f t="shared" si="0"/>
        <v>0.56874999999999998</v>
      </c>
      <c r="AK50" s="1">
        <f t="shared" si="1"/>
        <v>0.92403622531703655</v>
      </c>
      <c r="AL50" s="1">
        <f t="shared" si="2"/>
        <v>0.43125000000000002</v>
      </c>
      <c r="AM50" s="1">
        <f t="shared" si="3"/>
        <v>0.8889187668730304</v>
      </c>
      <c r="AN50" s="1">
        <f t="shared" si="4"/>
        <v>0.17242672096007022</v>
      </c>
      <c r="AO50" s="33">
        <v>-3.1496062992000001E-6</v>
      </c>
    </row>
    <row r="51" spans="35:41" x14ac:dyDescent="0.25">
      <c r="AI51" s="32">
        <v>47</v>
      </c>
      <c r="AJ51" s="1">
        <f t="shared" si="0"/>
        <v>0.58125000000000004</v>
      </c>
      <c r="AK51" s="1">
        <f t="shared" si="1"/>
        <v>0.92685290448900204</v>
      </c>
      <c r="AL51" s="1">
        <f t="shared" si="2"/>
        <v>0.41874999999999996</v>
      </c>
      <c r="AM51" s="1">
        <f t="shared" si="3"/>
        <v>0.88526577580203869</v>
      </c>
      <c r="AN51" s="1">
        <f t="shared" si="4"/>
        <v>0.20419280185299005</v>
      </c>
      <c r="AO51" s="33">
        <v>-3.1496062992000001E-6</v>
      </c>
    </row>
    <row r="52" spans="35:41" x14ac:dyDescent="0.25">
      <c r="AI52" s="32">
        <v>48</v>
      </c>
      <c r="AJ52" s="1">
        <f t="shared" si="0"/>
        <v>0.59375</v>
      </c>
      <c r="AK52" s="1">
        <f t="shared" si="1"/>
        <v>0.92961796336964952</v>
      </c>
      <c r="AL52" s="1">
        <f t="shared" si="2"/>
        <v>0.40625</v>
      </c>
      <c r="AM52" s="1">
        <f t="shared" si="3"/>
        <v>0.88151777192158443</v>
      </c>
      <c r="AN52" s="1">
        <f t="shared" si="4"/>
        <v>0.23617194000999964</v>
      </c>
      <c r="AO52" s="33">
        <v>2.0953630796400131E-5</v>
      </c>
    </row>
    <row r="53" spans="35:41" x14ac:dyDescent="0.25">
      <c r="AI53" s="32">
        <v>49</v>
      </c>
      <c r="AJ53" s="1">
        <f t="shared" si="0"/>
        <v>0.60624999999999996</v>
      </c>
      <c r="AK53" s="1">
        <f t="shared" si="1"/>
        <v>0.93233340540831988</v>
      </c>
      <c r="AL53" s="1">
        <f t="shared" si="2"/>
        <v>0.39375000000000004</v>
      </c>
      <c r="AM53" s="1">
        <f t="shared" si="3"/>
        <v>0.87766924325053886</v>
      </c>
      <c r="AN53" s="1">
        <f t="shared" si="4"/>
        <v>0.26840103619470485</v>
      </c>
      <c r="AO53" s="33">
        <v>2.5765529308399701E-5</v>
      </c>
    </row>
    <row r="54" spans="35:41" x14ac:dyDescent="0.25">
      <c r="AI54" s="32">
        <v>50</v>
      </c>
      <c r="AJ54" s="1">
        <f t="shared" si="0"/>
        <v>0.61875000000000002</v>
      </c>
      <c r="AK54" s="1">
        <f t="shared" si="1"/>
        <v>0.93500111693255283</v>
      </c>
      <c r="AL54" s="1">
        <f t="shared" si="2"/>
        <v>0.38124999999999998</v>
      </c>
      <c r="AM54" s="1">
        <f t="shared" si="3"/>
        <v>0.87371417024423537</v>
      </c>
      <c r="AN54" s="1">
        <f t="shared" si="4"/>
        <v>0.30091890823963879</v>
      </c>
      <c r="AO54" s="33">
        <v>2.8346456692800001E-5</v>
      </c>
    </row>
    <row r="55" spans="35:41" x14ac:dyDescent="0.25">
      <c r="AI55" s="32">
        <v>51</v>
      </c>
      <c r="AJ55" s="1">
        <f t="shared" si="0"/>
        <v>0.63124999999999998</v>
      </c>
      <c r="AK55" s="1">
        <f t="shared" si="1"/>
        <v>0.93762287620431106</v>
      </c>
      <c r="AL55" s="1">
        <f t="shared" si="2"/>
        <v>0.36875000000000002</v>
      </c>
      <c r="AM55" s="1">
        <f t="shared" si="3"/>
        <v>0.86964596060865607</v>
      </c>
      <c r="AN55" s="1">
        <f t="shared" si="4"/>
        <v>0.33376665557466606</v>
      </c>
      <c r="AO55" s="33">
        <v>2.8346456692800001E-5</v>
      </c>
    </row>
    <row r="56" spans="35:41" x14ac:dyDescent="0.25">
      <c r="AI56" s="32">
        <v>52</v>
      </c>
      <c r="AJ56" s="1">
        <f t="shared" si="0"/>
        <v>0.64375000000000004</v>
      </c>
      <c r="AK56" s="1">
        <f t="shared" si="1"/>
        <v>0.94020036161182075</v>
      </c>
      <c r="AL56" s="1">
        <f t="shared" si="2"/>
        <v>0.35624999999999996</v>
      </c>
      <c r="AM56" s="1">
        <f t="shared" si="3"/>
        <v>0.86545737321003446</v>
      </c>
      <c r="AN56" s="1">
        <f t="shared" si="4"/>
        <v>0.36698807305277065</v>
      </c>
      <c r="AO56" s="33">
        <v>3.8451443569400071E-5</v>
      </c>
    </row>
    <row r="57" spans="35:41" x14ac:dyDescent="0.25">
      <c r="AI57" s="32">
        <v>53</v>
      </c>
      <c r="AJ57" s="1">
        <f t="shared" si="0"/>
        <v>0.65625</v>
      </c>
      <c r="AK57" s="1">
        <f t="shared" si="1"/>
        <v>0.94273515909458949</v>
      </c>
      <c r="AL57" s="1">
        <f t="shared" si="2"/>
        <v>0.34375</v>
      </c>
      <c r="AM57" s="1">
        <f t="shared" si="3"/>
        <v>0.86114042880167974</v>
      </c>
      <c r="AN57" s="1">
        <f t="shared" si="4"/>
        <v>0.4006301257381869</v>
      </c>
      <c r="AO57" s="33">
        <v>4.698162729659984E-5</v>
      </c>
    </row>
    <row r="58" spans="35:41" x14ac:dyDescent="0.25">
      <c r="AI58" s="32">
        <v>54</v>
      </c>
      <c r="AJ58" s="1">
        <f t="shared" si="0"/>
        <v>0.66874999999999996</v>
      </c>
      <c r="AK58" s="1">
        <f t="shared" si="1"/>
        <v>0.94522876888652319</v>
      </c>
      <c r="AL58" s="1">
        <f t="shared" si="2"/>
        <v>0.33125000000000004</v>
      </c>
      <c r="AM58" s="1">
        <f t="shared" si="3"/>
        <v>0.85668630471196727</v>
      </c>
      <c r="AN58" s="1">
        <f t="shared" si="4"/>
        <v>0.43474349909706955</v>
      </c>
      <c r="AO58" s="33">
        <v>5.7699037620199962E-5</v>
      </c>
    </row>
    <row r="59" spans="35:41" x14ac:dyDescent="0.25">
      <c r="AI59" s="32">
        <v>55</v>
      </c>
      <c r="AJ59" s="1">
        <f t="shared" si="0"/>
        <v>0.68125000000000002</v>
      </c>
      <c r="AK59" s="1">
        <f t="shared" si="1"/>
        <v>0.94768261165125156</v>
      </c>
      <c r="AL59" s="1">
        <f t="shared" si="2"/>
        <v>0.31874999999999998</v>
      </c>
      <c r="AM59" s="1">
        <f t="shared" si="3"/>
        <v>0.85208520988517489</v>
      </c>
      <c r="AN59" s="1">
        <f t="shared" si="4"/>
        <v>0.4693832426714365</v>
      </c>
      <c r="AO59" s="33">
        <v>5.8267716535397723E-5</v>
      </c>
    </row>
    <row r="60" spans="35:41" x14ac:dyDescent="0.25">
      <c r="AI60" s="32">
        <v>56</v>
      </c>
      <c r="AJ60" s="1">
        <f t="shared" si="0"/>
        <v>0.69374999999999998</v>
      </c>
      <c r="AK60" s="1">
        <f t="shared" si="1"/>
        <v>0.95009803407451898</v>
      </c>
      <c r="AL60" s="1">
        <f t="shared" si="2"/>
        <v>0.30625000000000002</v>
      </c>
      <c r="AM60" s="1">
        <f t="shared" si="3"/>
        <v>0.84732623567844334</v>
      </c>
      <c r="AN60" s="1">
        <f t="shared" si="4"/>
        <v>0.50460953012473142</v>
      </c>
      <c r="AO60" s="33">
        <v>5.8267716535397723E-5</v>
      </c>
    </row>
    <row r="61" spans="35:41" x14ac:dyDescent="0.25">
      <c r="AI61" s="32">
        <v>57</v>
      </c>
      <c r="AJ61" s="1">
        <f t="shared" si="0"/>
        <v>0.70625000000000004</v>
      </c>
      <c r="AK61" s="1">
        <f t="shared" si="1"/>
        <v>0.95247631397053778</v>
      </c>
      <c r="AL61" s="1">
        <f t="shared" si="2"/>
        <v>0.29374999999999996</v>
      </c>
      <c r="AM61" s="1">
        <f t="shared" si="3"/>
        <v>0.8423971765065742</v>
      </c>
      <c r="AN61" s="1">
        <f t="shared" si="4"/>
        <v>0.54048856494806119</v>
      </c>
      <c r="AO61" s="33">
        <v>5.8355205599599357E-5</v>
      </c>
    </row>
    <row r="62" spans="35:41" x14ac:dyDescent="0.25">
      <c r="AI62" s="32">
        <v>58</v>
      </c>
      <c r="AJ62" s="1">
        <f t="shared" si="0"/>
        <v>0.71875</v>
      </c>
      <c r="AK62" s="1">
        <f t="shared" si="1"/>
        <v>0.95481866495234291</v>
      </c>
      <c r="AL62" s="1">
        <f t="shared" si="2"/>
        <v>0.28125</v>
      </c>
      <c r="AM62" s="1">
        <f t="shared" si="3"/>
        <v>0.83728431266736147</v>
      </c>
      <c r="AN62" s="1">
        <f t="shared" si="4"/>
        <v>0.57709366971925891</v>
      </c>
      <c r="AO62" s="33">
        <v>5.9011373578197329E-5</v>
      </c>
    </row>
    <row r="63" spans="35:41" x14ac:dyDescent="0.25">
      <c r="AI63" s="32">
        <v>59</v>
      </c>
      <c r="AJ63" s="1">
        <f t="shared" si="0"/>
        <v>0.73124999999999996</v>
      </c>
      <c r="AK63" s="1">
        <f t="shared" si="1"/>
        <v>0.95712624071026431</v>
      </c>
      <c r="AL63" s="1">
        <f t="shared" si="2"/>
        <v>0.26875000000000004</v>
      </c>
      <c r="AM63" s="1">
        <f t="shared" si="3"/>
        <v>0.83197214529372965</v>
      </c>
      <c r="AN63" s="1">
        <f t="shared" si="4"/>
        <v>0.61450660849518524</v>
      </c>
      <c r="AO63" s="33">
        <v>6.8635170603400381E-5</v>
      </c>
    </row>
    <row r="64" spans="35:41" x14ac:dyDescent="0.25">
      <c r="AI64" s="32">
        <v>60</v>
      </c>
      <c r="AJ64" s="1">
        <f t="shared" si="0"/>
        <v>0.74375000000000002</v>
      </c>
      <c r="AK64" s="1">
        <f t="shared" si="1"/>
        <v>0.95940013893748965</v>
      </c>
      <c r="AL64" s="1">
        <f t="shared" si="2"/>
        <v>0.25624999999999998</v>
      </c>
      <c r="AM64" s="1">
        <f t="shared" si="3"/>
        <v>0.82644307010087958</v>
      </c>
      <c r="AN64" s="1">
        <f t="shared" si="4"/>
        <v>0.6528192079877555</v>
      </c>
      <c r="AO64" s="33">
        <v>8.722659667559883E-5</v>
      </c>
    </row>
    <row r="65" spans="35:41" x14ac:dyDescent="0.25">
      <c r="AI65" s="32">
        <v>61</v>
      </c>
      <c r="AJ65" s="1">
        <f t="shared" si="0"/>
        <v>0.75624999999999998</v>
      </c>
      <c r="AK65" s="1">
        <f t="shared" si="1"/>
        <v>0.96164140493723416</v>
      </c>
      <c r="AL65" s="1">
        <f t="shared" si="2"/>
        <v>0.24375000000000002</v>
      </c>
      <c r="AM65" s="1">
        <f t="shared" si="3"/>
        <v>0.8206769720324929</v>
      </c>
      <c r="AN65" s="1">
        <f t="shared" si="4"/>
        <v>0.69213536556227961</v>
      </c>
      <c r="AO65" s="33">
        <v>9.2694663167199043E-5</v>
      </c>
    </row>
    <row r="66" spans="35:41" x14ac:dyDescent="0.25">
      <c r="AI66" s="32">
        <v>62</v>
      </c>
      <c r="AJ66" s="1">
        <f t="shared" si="0"/>
        <v>0.76875000000000004</v>
      </c>
      <c r="AK66" s="1">
        <f t="shared" si="1"/>
        <v>0.96385103494214552</v>
      </c>
      <c r="AL66" s="1">
        <f t="shared" si="2"/>
        <v>0.23124999999999996</v>
      </c>
      <c r="AM66" s="1">
        <f t="shared" si="3"/>
        <v>0.81465071646106268</v>
      </c>
      <c r="AN66" s="1">
        <f t="shared" si="4"/>
        <v>0.7325735637421168</v>
      </c>
      <c r="AO66" s="33">
        <v>9.3700787401396202E-5</v>
      </c>
    </row>
    <row r="67" spans="35:41" x14ac:dyDescent="0.25">
      <c r="AI67" s="32">
        <v>63</v>
      </c>
      <c r="AJ67" s="1">
        <f t="shared" si="0"/>
        <v>0.78125</v>
      </c>
      <c r="AK67" s="1">
        <f t="shared" si="1"/>
        <v>0.96602997917317479</v>
      </c>
      <c r="AL67" s="1">
        <f t="shared" si="2"/>
        <v>0.21875</v>
      </c>
      <c r="AM67" s="1">
        <f t="shared" si="3"/>
        <v>0.80833750333726595</v>
      </c>
      <c r="AN67" s="1">
        <f t="shared" si="4"/>
        <v>0.77427005635431245</v>
      </c>
      <c r="AO67" s="33">
        <v>9.4006999125199886E-5</v>
      </c>
    </row>
    <row r="68" spans="35:41" x14ac:dyDescent="0.25">
      <c r="AI68" s="32">
        <v>64</v>
      </c>
      <c r="AJ68" s="1">
        <f t="shared" si="0"/>
        <v>0.79374999999999996</v>
      </c>
      <c r="AK68" s="1">
        <f t="shared" si="1"/>
        <v>0.96817914466218191</v>
      </c>
      <c r="AL68" s="1">
        <f t="shared" si="2"/>
        <v>0.20625000000000004</v>
      </c>
      <c r="AM68" s="1">
        <f t="shared" si="3"/>
        <v>0.80170603714906297</v>
      </c>
      <c r="AN68" s="1">
        <f t="shared" si="4"/>
        <v>0.81738295788941406</v>
      </c>
      <c r="AO68" s="33">
        <v>9.5888013998398497E-5</v>
      </c>
    </row>
    <row r="69" spans="35:41" x14ac:dyDescent="0.25">
      <c r="AI69" s="32">
        <v>65</v>
      </c>
      <c r="AJ69" s="1">
        <f t="shared" si="0"/>
        <v>0.80625000000000002</v>
      </c>
      <c r="AK69" s="1">
        <f t="shared" si="1"/>
        <v>0.97029939785993358</v>
      </c>
      <c r="AL69" s="1">
        <f t="shared" si="2"/>
        <v>0.19374999999999998</v>
      </c>
      <c r="AM69" s="1">
        <f t="shared" si="3"/>
        <v>0.79471944537963402</v>
      </c>
      <c r="AN69" s="1">
        <f t="shared" si="4"/>
        <v>0.86209756667827087</v>
      </c>
      <c r="AO69" s="33">
        <v>1.123797025371978E-4</v>
      </c>
    </row>
    <row r="70" spans="35:41" x14ac:dyDescent="0.25">
      <c r="AI70" s="32">
        <v>66</v>
      </c>
      <c r="AJ70" s="1">
        <f t="shared" ref="AJ70:AJ84" si="24">(AI70-0.5)/$AJ$3</f>
        <v>0.81874999999999998</v>
      </c>
      <c r="AK70" s="1">
        <f t="shared" ref="AK70:AK84" si="25">POWER(AJ70, 0.14)</f>
        <v>0.97239156704886653</v>
      </c>
      <c r="AL70" s="1">
        <f t="shared" ref="AL70:AL84" si="26">1-AJ70</f>
        <v>0.18125000000000002</v>
      </c>
      <c r="AM70" s="1">
        <f t="shared" ref="AM70:AM84" si="27">AL70^0.14</f>
        <v>0.78733384742934365</v>
      </c>
      <c r="AN70" s="1">
        <f t="shared" ref="AN70:AN84" si="28">4.91* (AK70 - AM70)</f>
        <v>0.90863340333185738</v>
      </c>
      <c r="AO70" s="33">
        <v>1.1294838145239559E-4</v>
      </c>
    </row>
    <row r="71" spans="35:41" x14ac:dyDescent="0.25">
      <c r="AI71" s="32">
        <v>67</v>
      </c>
      <c r="AJ71" s="1">
        <f t="shared" si="24"/>
        <v>0.83125000000000004</v>
      </c>
      <c r="AK71" s="1">
        <f t="shared" si="25"/>
        <v>0.97445644457797109</v>
      </c>
      <c r="AL71" s="1">
        <f t="shared" si="26"/>
        <v>0.16874999999999996</v>
      </c>
      <c r="AM71" s="1">
        <f t="shared" si="27"/>
        <v>0.77949642802128538</v>
      </c>
      <c r="AN71" s="1">
        <f t="shared" si="28"/>
        <v>0.95725368129332689</v>
      </c>
      <c r="AO71" s="33">
        <v>1.5393700787440061E-4</v>
      </c>
    </row>
    <row r="72" spans="35:41" x14ac:dyDescent="0.25">
      <c r="AI72" s="32">
        <v>68</v>
      </c>
      <c r="AJ72" s="1">
        <f t="shared" si="24"/>
        <v>0.84375</v>
      </c>
      <c r="AK72" s="1">
        <f t="shared" si="25"/>
        <v>0.976494788935372</v>
      </c>
      <c r="AL72" s="1">
        <f t="shared" si="26"/>
        <v>0.15625</v>
      </c>
      <c r="AM72" s="1">
        <f t="shared" si="27"/>
        <v>0.77114279221904158</v>
      </c>
      <c r="AN72" s="1">
        <f t="shared" si="28"/>
        <v>1.0082783038771823</v>
      </c>
      <c r="AO72" s="33">
        <v>1.543307086616999E-4</v>
      </c>
    </row>
    <row r="73" spans="35:41" x14ac:dyDescent="0.25">
      <c r="AI73" s="32">
        <v>69</v>
      </c>
      <c r="AJ73" s="1">
        <f t="shared" si="24"/>
        <v>0.85624999999999996</v>
      </c>
      <c r="AK73" s="1">
        <f t="shared" si="25"/>
        <v>0.97850732667260953</v>
      </c>
      <c r="AL73" s="1">
        <f t="shared" si="26"/>
        <v>0.14375000000000004</v>
      </c>
      <c r="AM73" s="1">
        <f t="shared" si="27"/>
        <v>0.76219325199866772</v>
      </c>
      <c r="AN73" s="1">
        <f t="shared" si="28"/>
        <v>1.0621021066490544</v>
      </c>
      <c r="AO73" s="33">
        <v>1.5538057742810199E-4</v>
      </c>
    </row>
    <row r="74" spans="35:41" x14ac:dyDescent="0.25">
      <c r="AI74" s="32">
        <v>70</v>
      </c>
      <c r="AJ74" s="1">
        <f t="shared" si="24"/>
        <v>0.86875000000000002</v>
      </c>
      <c r="AK74" s="1">
        <f t="shared" si="25"/>
        <v>0.98049475419322984</v>
      </c>
      <c r="AL74" s="1">
        <f t="shared" si="26"/>
        <v>0.13124999999999998</v>
      </c>
      <c r="AM74" s="1">
        <f t="shared" si="27"/>
        <v>0.75254747635212049</v>
      </c>
      <c r="AN74" s="1">
        <f t="shared" si="28"/>
        <v>1.119221134199847</v>
      </c>
      <c r="AO74" s="33">
        <v>1.7532808398969951E-4</v>
      </c>
    </row>
    <row r="75" spans="35:41" x14ac:dyDescent="0.25">
      <c r="AI75" s="32">
        <v>71</v>
      </c>
      <c r="AJ75" s="1">
        <f t="shared" si="24"/>
        <v>0.88124999999999998</v>
      </c>
      <c r="AK75" s="1">
        <f t="shared" si="25"/>
        <v>0.98245773941705727</v>
      </c>
      <c r="AL75" s="1">
        <f t="shared" si="26"/>
        <v>0.11875000000000002</v>
      </c>
      <c r="AM75" s="1">
        <f t="shared" si="27"/>
        <v>0.7420765477520872</v>
      </c>
      <c r="AN75" s="1">
        <f t="shared" si="28"/>
        <v>1.1802716510750031</v>
      </c>
      <c r="AO75" s="33">
        <v>1.7532808398969951E-4</v>
      </c>
    </row>
    <row r="76" spans="35:41" x14ac:dyDescent="0.25">
      <c r="AI76" s="32">
        <v>72</v>
      </c>
      <c r="AJ76" s="1">
        <f t="shared" si="24"/>
        <v>0.89375000000000004</v>
      </c>
      <c r="AK76" s="1">
        <f t="shared" si="25"/>
        <v>0.98439692333042084</v>
      </c>
      <c r="AL76" s="1">
        <f t="shared" si="26"/>
        <v>0.10624999999999996</v>
      </c>
      <c r="AM76" s="1">
        <f t="shared" si="27"/>
        <v>0.73061073891706252</v>
      </c>
      <c r="AN76" s="1">
        <f t="shared" si="28"/>
        <v>1.2460901654695893</v>
      </c>
      <c r="AO76" s="33">
        <v>1.763779527561016E-4</v>
      </c>
    </row>
    <row r="77" spans="35:41" x14ac:dyDescent="0.25">
      <c r="AI77" s="32">
        <v>73</v>
      </c>
      <c r="AJ77" s="1">
        <f t="shared" si="24"/>
        <v>0.90625</v>
      </c>
      <c r="AK77" s="1">
        <f t="shared" si="25"/>
        <v>0.98631292143162619</v>
      </c>
      <c r="AL77" s="1">
        <f t="shared" si="26"/>
        <v>9.375E-2</v>
      </c>
      <c r="AM77" s="1">
        <f t="shared" si="27"/>
        <v>0.71791987851074301</v>
      </c>
      <c r="AN77" s="1">
        <f t="shared" si="28"/>
        <v>1.3178098407415364</v>
      </c>
      <c r="AO77" s="33">
        <v>1.763779527561016E-4</v>
      </c>
    </row>
    <row r="78" spans="35:41" x14ac:dyDescent="0.25">
      <c r="AI78" s="32">
        <v>74</v>
      </c>
      <c r="AJ78" s="1">
        <f t="shared" si="24"/>
        <v>0.91874999999999996</v>
      </c>
      <c r="AK78" s="1">
        <f t="shared" si="25"/>
        <v>0.98820632508009287</v>
      </c>
      <c r="AL78" s="1">
        <f t="shared" si="26"/>
        <v>8.1250000000000044E-2</v>
      </c>
      <c r="AM78" s="1">
        <f t="shared" si="27"/>
        <v>0.70368010381224344</v>
      </c>
      <c r="AN78" s="1">
        <f t="shared" si="28"/>
        <v>1.3970237464251407</v>
      </c>
      <c r="AO78" s="33">
        <v>1.9046369203859839E-4</v>
      </c>
    </row>
    <row r="79" spans="35:41" x14ac:dyDescent="0.25">
      <c r="AI79" s="32">
        <v>75</v>
      </c>
      <c r="AJ79" s="1">
        <f t="shared" si="24"/>
        <v>0.93125000000000002</v>
      </c>
      <c r="AK79" s="1">
        <f t="shared" si="25"/>
        <v>0.99007770275679186</v>
      </c>
      <c r="AL79" s="1">
        <f t="shared" si="26"/>
        <v>6.8749999999999978E-2</v>
      </c>
      <c r="AM79" s="1">
        <f t="shared" si="27"/>
        <v>0.68741369219949156</v>
      </c>
      <c r="AN79" s="1">
        <f t="shared" si="28"/>
        <v>1.4860802918363445</v>
      </c>
      <c r="AO79" s="33">
        <v>2.2370953630759981E-4</v>
      </c>
    </row>
    <row r="80" spans="35:41" x14ac:dyDescent="0.25">
      <c r="AI80" s="32">
        <v>76</v>
      </c>
      <c r="AJ80" s="1">
        <f t="shared" si="24"/>
        <v>0.94374999999999998</v>
      </c>
      <c r="AK80" s="1">
        <f t="shared" si="25"/>
        <v>0.9919276012429229</v>
      </c>
      <c r="AL80" s="1">
        <f t="shared" si="26"/>
        <v>5.6250000000000022E-2</v>
      </c>
      <c r="AM80" s="1">
        <f t="shared" si="27"/>
        <v>0.66837031631682453</v>
      </c>
      <c r="AN80" s="1">
        <f t="shared" si="28"/>
        <v>1.5886662689871429</v>
      </c>
      <c r="AO80" s="33">
        <v>2.2782152230969849E-4</v>
      </c>
    </row>
    <row r="81" spans="35:41" x14ac:dyDescent="0.25">
      <c r="AI81" s="32">
        <v>77</v>
      </c>
      <c r="AJ81" s="1">
        <f t="shared" si="24"/>
        <v>0.95625000000000004</v>
      </c>
      <c r="AK81" s="1">
        <f t="shared" si="25"/>
        <v>0.99375654672314129</v>
      </c>
      <c r="AL81" s="1">
        <f t="shared" si="26"/>
        <v>4.3749999999999956E-2</v>
      </c>
      <c r="AM81" s="1">
        <f t="shared" si="27"/>
        <v>0.64526324525910461</v>
      </c>
      <c r="AN81" s="1">
        <f t="shared" si="28"/>
        <v>1.7111021101884201</v>
      </c>
      <c r="AO81" s="33">
        <v>2.2887139107610061E-4</v>
      </c>
    </row>
    <row r="82" spans="35:41" x14ac:dyDescent="0.25">
      <c r="AI82" s="32">
        <v>78</v>
      </c>
      <c r="AJ82" s="1">
        <f t="shared" si="24"/>
        <v>0.96875</v>
      </c>
      <c r="AK82" s="1">
        <f t="shared" si="25"/>
        <v>0.9955650458190819</v>
      </c>
      <c r="AL82" s="1">
        <f t="shared" si="26"/>
        <v>3.125E-2</v>
      </c>
      <c r="AM82" s="1">
        <f t="shared" si="27"/>
        <v>0.61557220667245816</v>
      </c>
      <c r="AN82" s="1">
        <f t="shared" si="28"/>
        <v>1.8657648402099227</v>
      </c>
      <c r="AO82" s="33">
        <v>2.3355205599340061E-4</v>
      </c>
    </row>
    <row r="83" spans="35:41" x14ac:dyDescent="0.25">
      <c r="AI83" s="32">
        <v>79</v>
      </c>
      <c r="AJ83" s="1">
        <f t="shared" si="24"/>
        <v>0.98124999999999996</v>
      </c>
      <c r="AK83" s="1">
        <f t="shared" si="25"/>
        <v>0.99735358655842332</v>
      </c>
      <c r="AL83" s="1">
        <f t="shared" si="26"/>
        <v>1.8750000000000044E-2</v>
      </c>
      <c r="AM83" s="1">
        <f t="shared" si="27"/>
        <v>0.57308650004648098</v>
      </c>
      <c r="AN83" s="1">
        <f t="shared" si="28"/>
        <v>2.0831513947736369</v>
      </c>
      <c r="AO83" s="33">
        <v>2.698162729656995E-4</v>
      </c>
    </row>
    <row r="84" spans="35:41" ht="15.75" thickBot="1" x14ac:dyDescent="0.3">
      <c r="AI84" s="28">
        <v>80</v>
      </c>
      <c r="AJ84" s="29">
        <f t="shared" si="24"/>
        <v>0.99375000000000002</v>
      </c>
      <c r="AK84" s="29">
        <f t="shared" si="25"/>
        <v>0.99912263928427725</v>
      </c>
      <c r="AL84" s="29">
        <f t="shared" si="26"/>
        <v>6.2499999999999778E-3</v>
      </c>
      <c r="AM84" s="29">
        <f t="shared" si="27"/>
        <v>0.49138647919821993</v>
      </c>
      <c r="AN84" s="29">
        <f t="shared" si="28"/>
        <v>2.4929845460225413</v>
      </c>
      <c r="AO84" s="30">
        <v>2.7086614173210162E-4</v>
      </c>
    </row>
    <row r="85" spans="35:41" ht="15.75" thickBot="1" x14ac:dyDescent="0.3"/>
    <row r="86" spans="35:41" ht="15.75" thickBot="1" x14ac:dyDescent="0.3">
      <c r="AN86" s="12" t="s">
        <v>39</v>
      </c>
      <c r="AO86" s="20">
        <f>AVERAGE(AO5:AO84)</f>
        <v>-5.8479154678436893E-19</v>
      </c>
    </row>
  </sheetData>
  <mergeCells count="3">
    <mergeCell ref="B1:C1"/>
    <mergeCell ref="C33:D33"/>
    <mergeCell ref="B25:B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7588-F73D-4850-A9CF-F25CF81D80CC}">
  <dimension ref="B1:AO86"/>
  <sheetViews>
    <sheetView zoomScale="62" workbookViewId="0">
      <selection activeCell="Q29" sqref="Q29"/>
    </sheetView>
  </sheetViews>
  <sheetFormatPr defaultRowHeight="15" x14ac:dyDescent="0.25"/>
  <cols>
    <col min="2" max="2" width="15" customWidth="1"/>
    <col min="3" max="3" width="19.140625" bestFit="1" customWidth="1"/>
    <col min="4" max="6" width="14.42578125" bestFit="1" customWidth="1"/>
    <col min="7" max="7" width="15.28515625" bestFit="1" customWidth="1"/>
    <col min="8" max="8" width="14.42578125" bestFit="1" customWidth="1"/>
    <col min="9" max="9" width="15.28515625" bestFit="1" customWidth="1"/>
    <col min="10" max="10" width="14.7109375" bestFit="1" customWidth="1"/>
    <col min="11" max="11" width="15.85546875" bestFit="1" customWidth="1"/>
    <col min="12" max="21" width="14.42578125" bestFit="1" customWidth="1"/>
    <col min="22" max="22" width="22.7109375" bestFit="1" customWidth="1"/>
    <col min="23" max="23" width="15.28515625" bestFit="1" customWidth="1"/>
    <col min="24" max="24" width="14.42578125" bestFit="1" customWidth="1"/>
    <col min="25" max="25" width="15.28515625" bestFit="1" customWidth="1"/>
    <col min="26" max="27" width="14.42578125" bestFit="1" customWidth="1"/>
    <col min="28" max="28" width="15.28515625" bestFit="1" customWidth="1"/>
    <col min="29" max="29" width="14.42578125" bestFit="1" customWidth="1"/>
    <col min="30" max="30" width="15.28515625" bestFit="1" customWidth="1"/>
    <col min="31" max="31" width="14.42578125" bestFit="1" customWidth="1"/>
    <col min="32" max="32" width="15.28515625" bestFit="1" customWidth="1"/>
    <col min="33" max="33" width="19.140625" bestFit="1" customWidth="1"/>
    <col min="35" max="35" width="3.7109375" bestFit="1" customWidth="1"/>
    <col min="36" max="36" width="9.7109375" bestFit="1" customWidth="1"/>
    <col min="37" max="37" width="14.42578125" bestFit="1" customWidth="1"/>
    <col min="38" max="38" width="9.7109375" bestFit="1" customWidth="1"/>
    <col min="39" max="39" width="14.42578125" bestFit="1" customWidth="1"/>
    <col min="40" max="41" width="15.28515625" bestFit="1" customWidth="1"/>
  </cols>
  <sheetData>
    <row r="1" spans="2:41" ht="20.25" thickBot="1" x14ac:dyDescent="0.35">
      <c r="B1" s="63" t="s">
        <v>42</v>
      </c>
      <c r="C1" s="64"/>
      <c r="D1" s="11"/>
      <c r="E1" s="11"/>
      <c r="F1" s="11"/>
    </row>
    <row r="2" spans="2:41" ht="15.75" thickBot="1" x14ac:dyDescent="0.3"/>
    <row r="3" spans="2:41" ht="15.75" thickBot="1" x14ac:dyDescent="0.3">
      <c r="E3" s="12" t="s">
        <v>50</v>
      </c>
      <c r="F3" s="13" t="s">
        <v>1</v>
      </c>
      <c r="G3" s="14" t="s">
        <v>2</v>
      </c>
      <c r="J3" s="15" t="s">
        <v>17</v>
      </c>
      <c r="K3" s="16">
        <f>2^K5</f>
        <v>8</v>
      </c>
      <c r="V3" s="17" t="s">
        <v>43</v>
      </c>
      <c r="W3" s="18">
        <v>1</v>
      </c>
      <c r="X3" s="19">
        <v>2</v>
      </c>
      <c r="Y3" s="19">
        <v>3</v>
      </c>
      <c r="Z3" s="19">
        <v>4</v>
      </c>
      <c r="AA3" s="19">
        <v>5</v>
      </c>
      <c r="AB3" s="19">
        <v>6</v>
      </c>
      <c r="AC3" s="19">
        <v>7</v>
      </c>
      <c r="AD3" s="19">
        <v>8</v>
      </c>
      <c r="AE3" s="19">
        <v>9</v>
      </c>
      <c r="AF3" s="20">
        <v>10</v>
      </c>
      <c r="AI3" s="21" t="s">
        <v>34</v>
      </c>
      <c r="AJ3" s="22">
        <v>80</v>
      </c>
    </row>
    <row r="4" spans="2:41" ht="15.75" thickBot="1" x14ac:dyDescent="0.3">
      <c r="D4" s="15">
        <v>-1</v>
      </c>
      <c r="E4" s="23">
        <v>120</v>
      </c>
      <c r="F4" s="24">
        <v>180</v>
      </c>
      <c r="G4" s="25">
        <v>0.25</v>
      </c>
      <c r="J4" s="26" t="s">
        <v>18</v>
      </c>
      <c r="K4" s="27">
        <v>10</v>
      </c>
      <c r="AI4" s="12" t="s">
        <v>31</v>
      </c>
      <c r="AJ4" s="13" t="s">
        <v>32</v>
      </c>
      <c r="AK4" s="13" t="s">
        <v>35</v>
      </c>
      <c r="AL4" s="13" t="s">
        <v>36</v>
      </c>
      <c r="AM4" s="13" t="s">
        <v>37</v>
      </c>
      <c r="AN4" s="13" t="s">
        <v>33</v>
      </c>
      <c r="AO4" s="14" t="s">
        <v>38</v>
      </c>
    </row>
    <row r="5" spans="2:41" ht="15.75" thickBot="1" x14ac:dyDescent="0.3">
      <c r="D5" s="9">
        <v>1</v>
      </c>
      <c r="E5" s="28">
        <v>300</v>
      </c>
      <c r="F5" s="29">
        <v>900</v>
      </c>
      <c r="G5" s="30">
        <v>1</v>
      </c>
      <c r="J5" s="9" t="s">
        <v>19</v>
      </c>
      <c r="K5" s="31">
        <v>3</v>
      </c>
      <c r="AI5" s="23">
        <v>1</v>
      </c>
      <c r="AJ5" s="24">
        <f>(AI5-0.5)/$AJ$3</f>
        <v>6.2500000000000003E-3</v>
      </c>
      <c r="AK5" s="24">
        <f>POWER(AJ5, 0.14)</f>
        <v>0.49138647919822021</v>
      </c>
      <c r="AL5" s="24">
        <f>1-AJ5</f>
        <v>0.99375000000000002</v>
      </c>
      <c r="AM5" s="24">
        <f>AL5^0.14</f>
        <v>0.99912263928427725</v>
      </c>
      <c r="AN5" s="24">
        <f>4.91* (AK5 - AM5)</f>
        <v>-2.4929845460225399</v>
      </c>
      <c r="AO5" s="25">
        <v>-4.0988626421680288E-4</v>
      </c>
    </row>
    <row r="6" spans="2:41" x14ac:dyDescent="0.25">
      <c r="AI6" s="32">
        <v>2</v>
      </c>
      <c r="AJ6" s="1">
        <f t="shared" ref="AJ6:AJ69" si="0">(AI6-0.5)/$AJ$3</f>
        <v>1.8749999999999999E-2</v>
      </c>
      <c r="AK6" s="1">
        <f t="shared" ref="AK6:AK69" si="1">POWER(AJ6, 0.14)</f>
        <v>0.57308650004648087</v>
      </c>
      <c r="AL6" s="1">
        <f t="shared" ref="AL6:AL69" si="2">1-AJ6</f>
        <v>0.98124999999999996</v>
      </c>
      <c r="AM6" s="1">
        <f t="shared" ref="AM6:AM69" si="3">AL6^0.14</f>
        <v>0.99735358655842332</v>
      </c>
      <c r="AN6" s="1">
        <f t="shared" ref="AN6:AN69" si="4">4.91* (AK6 - AM6)</f>
        <v>-2.0831513947736373</v>
      </c>
      <c r="AO6" s="33">
        <v>-4.035870516183003E-4</v>
      </c>
    </row>
    <row r="7" spans="2:41" x14ac:dyDescent="0.25">
      <c r="AI7" s="32">
        <v>3</v>
      </c>
      <c r="AJ7" s="1">
        <f t="shared" si="0"/>
        <v>3.125E-2</v>
      </c>
      <c r="AK7" s="1">
        <f t="shared" si="1"/>
        <v>0.61557220667245816</v>
      </c>
      <c r="AL7" s="1">
        <f t="shared" si="2"/>
        <v>0.96875</v>
      </c>
      <c r="AM7" s="1">
        <f t="shared" si="3"/>
        <v>0.9955650458190819</v>
      </c>
      <c r="AN7" s="1">
        <f t="shared" si="4"/>
        <v>-1.8657648402099227</v>
      </c>
      <c r="AO7" s="33">
        <v>-3.9475065616750019E-4</v>
      </c>
    </row>
    <row r="8" spans="2:41" ht="15.75" thickBot="1" x14ac:dyDescent="0.3">
      <c r="AI8" s="32">
        <v>4</v>
      </c>
      <c r="AJ8" s="1">
        <f t="shared" si="0"/>
        <v>4.3749999999999997E-2</v>
      </c>
      <c r="AK8" s="1">
        <f t="shared" si="1"/>
        <v>0.64526324525910472</v>
      </c>
      <c r="AL8" s="1">
        <f t="shared" si="2"/>
        <v>0.95625000000000004</v>
      </c>
      <c r="AM8" s="1">
        <f t="shared" si="3"/>
        <v>0.99375654672314129</v>
      </c>
      <c r="AN8" s="1">
        <f t="shared" si="4"/>
        <v>-1.7111021101884196</v>
      </c>
      <c r="AO8" s="33">
        <v>-3.9370078740190011E-4</v>
      </c>
    </row>
    <row r="9" spans="2:41" ht="15.75" thickBot="1" x14ac:dyDescent="0.3">
      <c r="L9" s="8" t="s">
        <v>57</v>
      </c>
      <c r="W9" s="34" t="s">
        <v>38</v>
      </c>
      <c r="AI9" s="32">
        <v>5</v>
      </c>
      <c r="AJ9" s="1">
        <f t="shared" si="0"/>
        <v>5.6250000000000001E-2</v>
      </c>
      <c r="AK9" s="1">
        <f t="shared" si="1"/>
        <v>0.66837031631682453</v>
      </c>
      <c r="AL9" s="1">
        <f t="shared" si="2"/>
        <v>0.94374999999999998</v>
      </c>
      <c r="AM9" s="1">
        <f t="shared" si="3"/>
        <v>0.9919276012429229</v>
      </c>
      <c r="AN9" s="1">
        <f t="shared" si="4"/>
        <v>-1.5886662689871429</v>
      </c>
      <c r="AO9" s="33">
        <v>-3.9028871391029972E-4</v>
      </c>
    </row>
    <row r="10" spans="2:41" ht="15.75" thickBot="1" x14ac:dyDescent="0.3">
      <c r="D10" s="35" t="s">
        <v>0</v>
      </c>
      <c r="E10" s="36" t="s">
        <v>50</v>
      </c>
      <c r="F10" s="36" t="s">
        <v>1</v>
      </c>
      <c r="G10" s="36" t="s">
        <v>2</v>
      </c>
      <c r="H10" s="36" t="s">
        <v>51</v>
      </c>
      <c r="I10" s="36" t="s">
        <v>52</v>
      </c>
      <c r="J10" s="36" t="s">
        <v>3</v>
      </c>
      <c r="K10" s="37" t="s">
        <v>53</v>
      </c>
      <c r="L10" s="38" t="s">
        <v>4</v>
      </c>
      <c r="M10" s="39" t="s">
        <v>5</v>
      </c>
      <c r="N10" s="39" t="s">
        <v>6</v>
      </c>
      <c r="O10" s="39" t="s">
        <v>7</v>
      </c>
      <c r="P10" s="39" t="s">
        <v>8</v>
      </c>
      <c r="Q10" s="39" t="s">
        <v>9</v>
      </c>
      <c r="R10" s="39" t="s">
        <v>10</v>
      </c>
      <c r="S10" s="39" t="s">
        <v>11</v>
      </c>
      <c r="T10" s="39" t="s">
        <v>12</v>
      </c>
      <c r="U10" s="40" t="s">
        <v>13</v>
      </c>
      <c r="V10" s="41" t="s">
        <v>14</v>
      </c>
      <c r="W10" s="42" t="s">
        <v>21</v>
      </c>
      <c r="X10" s="43" t="s">
        <v>22</v>
      </c>
      <c r="Y10" s="43" t="s">
        <v>23</v>
      </c>
      <c r="Z10" s="43" t="s">
        <v>24</v>
      </c>
      <c r="AA10" s="43" t="s">
        <v>25</v>
      </c>
      <c r="AB10" s="43" t="s">
        <v>26</v>
      </c>
      <c r="AC10" s="43" t="s">
        <v>27</v>
      </c>
      <c r="AD10" s="43" t="s">
        <v>28</v>
      </c>
      <c r="AE10" s="43" t="s">
        <v>29</v>
      </c>
      <c r="AF10" s="44" t="s">
        <v>30</v>
      </c>
      <c r="AI10" s="32">
        <v>6</v>
      </c>
      <c r="AJ10" s="1">
        <f t="shared" si="0"/>
        <v>6.8750000000000006E-2</v>
      </c>
      <c r="AK10" s="1">
        <f t="shared" si="1"/>
        <v>0.68741369219949167</v>
      </c>
      <c r="AL10" s="1">
        <f t="shared" si="2"/>
        <v>0.93125000000000002</v>
      </c>
      <c r="AM10" s="1">
        <f t="shared" si="3"/>
        <v>0.99007770275679186</v>
      </c>
      <c r="AN10" s="1">
        <f t="shared" si="4"/>
        <v>-1.486080291836344</v>
      </c>
      <c r="AO10" s="33">
        <v>-3.8241469816229992E-4</v>
      </c>
    </row>
    <row r="11" spans="2:41" x14ac:dyDescent="0.25">
      <c r="D11" s="23">
        <v>1</v>
      </c>
      <c r="E11" s="24">
        <v>-1</v>
      </c>
      <c r="F11" s="24">
        <v>-1</v>
      </c>
      <c r="G11" s="24">
        <v>-1</v>
      </c>
      <c r="H11" s="24">
        <f>E11*F11</f>
        <v>1</v>
      </c>
      <c r="I11" s="24">
        <f>E11*G11</f>
        <v>1</v>
      </c>
      <c r="J11" s="24">
        <f>F11*G11</f>
        <v>1</v>
      </c>
      <c r="K11" s="25">
        <f>I11*F11</f>
        <v>-1</v>
      </c>
      <c r="L11" s="23">
        <v>1.4561679790026E-2</v>
      </c>
      <c r="M11" s="24">
        <v>1.5305336832896E-2</v>
      </c>
      <c r="N11" s="24">
        <v>1.486832895888E-2</v>
      </c>
      <c r="O11" s="24">
        <v>1.5091863517059999E-2</v>
      </c>
      <c r="P11" s="24">
        <v>1.4989501312336E-2</v>
      </c>
      <c r="Q11" s="24">
        <v>1.4540682414698001E-2</v>
      </c>
      <c r="R11" s="24">
        <v>1.4993875765529E-2</v>
      </c>
      <c r="S11" s="24">
        <v>1.4920822397200001E-2</v>
      </c>
      <c r="T11" s="24">
        <v>1.5119422572178E-2</v>
      </c>
      <c r="U11" s="25">
        <v>1.4779965004374E-2</v>
      </c>
      <c r="V11" s="45">
        <f>AVERAGE(L11:U11)</f>
        <v>1.4917147856517701E-2</v>
      </c>
      <c r="W11" s="23">
        <f>L11-$V11</f>
        <v>-3.5546806649170044E-4</v>
      </c>
      <c r="X11" s="24">
        <f t="shared" ref="X11:AF18" si="5">M11-$V11</f>
        <v>3.8818897637829877E-4</v>
      </c>
      <c r="Y11" s="24">
        <f t="shared" si="5"/>
        <v>-4.88188976377011E-5</v>
      </c>
      <c r="Z11" s="24">
        <f t="shared" si="5"/>
        <v>1.7471566054229858E-4</v>
      </c>
      <c r="AA11" s="24">
        <f t="shared" si="5"/>
        <v>7.2353455818298731E-5</v>
      </c>
      <c r="AB11" s="24">
        <f t="shared" si="5"/>
        <v>-3.7646544181970006E-4</v>
      </c>
      <c r="AC11" s="24">
        <f t="shared" si="5"/>
        <v>7.6727909011298917E-5</v>
      </c>
      <c r="AD11" s="24">
        <f t="shared" si="5"/>
        <v>3.6745406822996651E-6</v>
      </c>
      <c r="AE11" s="24">
        <f t="shared" si="5"/>
        <v>2.0227471566029893E-4</v>
      </c>
      <c r="AF11" s="25">
        <f t="shared" si="5"/>
        <v>-1.3718285214370067E-4</v>
      </c>
      <c r="AI11" s="32">
        <v>7</v>
      </c>
      <c r="AJ11" s="1">
        <f t="shared" si="0"/>
        <v>8.1250000000000003E-2</v>
      </c>
      <c r="AK11" s="1">
        <f t="shared" si="1"/>
        <v>0.70368010381224333</v>
      </c>
      <c r="AL11" s="1">
        <f t="shared" si="2"/>
        <v>0.91874999999999996</v>
      </c>
      <c r="AM11" s="1">
        <f t="shared" si="3"/>
        <v>0.98820632508009287</v>
      </c>
      <c r="AN11" s="1">
        <f t="shared" si="4"/>
        <v>-1.3970237464251414</v>
      </c>
      <c r="AO11" s="33">
        <v>-3.7646544181970011E-4</v>
      </c>
    </row>
    <row r="12" spans="2:41" x14ac:dyDescent="0.25">
      <c r="D12" s="32">
        <v>1</v>
      </c>
      <c r="E12" s="1">
        <v>1</v>
      </c>
      <c r="F12" s="1">
        <v>-1</v>
      </c>
      <c r="G12" s="1">
        <v>-1</v>
      </c>
      <c r="H12" s="1">
        <f t="shared" ref="H12:H18" si="6">E12*F12</f>
        <v>-1</v>
      </c>
      <c r="I12" s="1">
        <f t="shared" ref="I12:I18" si="7">E12*G12</f>
        <v>-1</v>
      </c>
      <c r="J12" s="1">
        <f t="shared" ref="J12:J18" si="8">F12*G12</f>
        <v>1</v>
      </c>
      <c r="K12" s="33">
        <f t="shared" ref="K12:K18" si="9">I12*F12</f>
        <v>1</v>
      </c>
      <c r="L12" s="32">
        <v>1.4136482939633E-2</v>
      </c>
      <c r="M12" s="1">
        <v>1.4903762029746E-2</v>
      </c>
      <c r="N12" s="1">
        <v>1.4493875765528999E-2</v>
      </c>
      <c r="O12" s="1">
        <v>1.4726159230096E-2</v>
      </c>
      <c r="P12" s="1">
        <v>1.4642607174103E-2</v>
      </c>
      <c r="Q12" s="1">
        <v>1.4144356955381E-2</v>
      </c>
      <c r="R12" s="1">
        <v>1.4583552055993E-2</v>
      </c>
      <c r="S12" s="1">
        <v>1.4545494313211E-2</v>
      </c>
      <c r="T12" s="1">
        <v>1.4657042869641E-2</v>
      </c>
      <c r="U12" s="33">
        <v>1.44343832021E-2</v>
      </c>
      <c r="V12" s="27">
        <f t="shared" ref="V12:V17" si="10">AVERAGE(L12:U12)</f>
        <v>1.45267716535433E-2</v>
      </c>
      <c r="W12" s="32">
        <f t="shared" ref="W12:W18" si="11">L12-$V12</f>
        <v>-3.9028871391029972E-4</v>
      </c>
      <c r="X12" s="1">
        <f t="shared" si="5"/>
        <v>3.7699037620269986E-4</v>
      </c>
      <c r="Y12" s="1">
        <f t="shared" si="5"/>
        <v>-3.2895888014300781E-5</v>
      </c>
      <c r="Z12" s="1">
        <f t="shared" si="5"/>
        <v>1.993875765527002E-4</v>
      </c>
      <c r="AA12" s="1">
        <f t="shared" si="5"/>
        <v>1.1583552055969941E-4</v>
      </c>
      <c r="AB12" s="1">
        <f t="shared" si="5"/>
        <v>-3.8241469816229987E-4</v>
      </c>
      <c r="AC12" s="1">
        <f t="shared" si="5"/>
        <v>5.6780402449699632E-5</v>
      </c>
      <c r="AD12" s="1">
        <f t="shared" si="5"/>
        <v>1.8722659667699468E-5</v>
      </c>
      <c r="AE12" s="1">
        <f t="shared" si="5"/>
        <v>1.3027121609770001E-4</v>
      </c>
      <c r="AF12" s="33">
        <f t="shared" si="5"/>
        <v>-9.2388451443299949E-5</v>
      </c>
      <c r="AI12" s="32">
        <v>8</v>
      </c>
      <c r="AJ12" s="1">
        <f t="shared" si="0"/>
        <v>9.375E-2</v>
      </c>
      <c r="AK12" s="1">
        <f t="shared" si="1"/>
        <v>0.71791987851074301</v>
      </c>
      <c r="AL12" s="1">
        <f t="shared" si="2"/>
        <v>0.90625</v>
      </c>
      <c r="AM12" s="1">
        <f t="shared" si="3"/>
        <v>0.98631292143162619</v>
      </c>
      <c r="AN12" s="1">
        <f t="shared" si="4"/>
        <v>-1.3178098407415364</v>
      </c>
      <c r="AO12" s="33">
        <v>-3.6115485564299979E-4</v>
      </c>
    </row>
    <row r="13" spans="2:41" x14ac:dyDescent="0.25">
      <c r="D13" s="32">
        <v>1</v>
      </c>
      <c r="E13" s="1">
        <f t="shared" ref="E13:E18" si="12">E11</f>
        <v>-1</v>
      </c>
      <c r="F13" s="1">
        <v>1</v>
      </c>
      <c r="G13" s="1">
        <v>-1</v>
      </c>
      <c r="H13" s="1">
        <f t="shared" si="6"/>
        <v>-1</v>
      </c>
      <c r="I13" s="1">
        <f t="shared" si="7"/>
        <v>1</v>
      </c>
      <c r="J13" s="1">
        <f t="shared" si="8"/>
        <v>-1</v>
      </c>
      <c r="K13" s="33">
        <f t="shared" si="9"/>
        <v>1</v>
      </c>
      <c r="L13" s="32">
        <v>1.6264216972877998E-2</v>
      </c>
      <c r="M13" s="1">
        <v>1.6972440944882001E-2</v>
      </c>
      <c r="N13" s="1">
        <v>1.6522747156605001E-2</v>
      </c>
      <c r="O13" s="1">
        <v>1.6719160104986999E-2</v>
      </c>
      <c r="P13" s="1">
        <v>1.6739282589676E-2</v>
      </c>
      <c r="Q13" s="1">
        <v>1.6206036745407E-2</v>
      </c>
      <c r="R13" s="1">
        <v>1.6678915135608E-2</v>
      </c>
      <c r="S13" s="1">
        <v>1.6668853893262999E-2</v>
      </c>
      <c r="T13" s="1">
        <v>1.6844269466317001E-2</v>
      </c>
      <c r="U13" s="33">
        <v>1.6480314960629999E-2</v>
      </c>
      <c r="V13" s="27">
        <f t="shared" si="10"/>
        <v>1.6609623797025297E-2</v>
      </c>
      <c r="W13" s="32">
        <f t="shared" si="11"/>
        <v>-3.4540682414729851E-4</v>
      </c>
      <c r="X13" s="1">
        <f t="shared" si="5"/>
        <v>3.6281714785670396E-4</v>
      </c>
      <c r="Y13" s="1">
        <f t="shared" si="5"/>
        <v>-8.6876640420296275E-5</v>
      </c>
      <c r="Z13" s="1">
        <f t="shared" si="5"/>
        <v>1.0953630796170163E-4</v>
      </c>
      <c r="AA13" s="1">
        <f t="shared" si="5"/>
        <v>1.2965879265070326E-4</v>
      </c>
      <c r="AB13" s="1">
        <f t="shared" si="5"/>
        <v>-4.0358705161829683E-4</v>
      </c>
      <c r="AC13" s="1">
        <f t="shared" si="5"/>
        <v>6.9291338582702644E-5</v>
      </c>
      <c r="AD13" s="1">
        <f t="shared" si="5"/>
        <v>5.9230096237702229E-5</v>
      </c>
      <c r="AE13" s="1">
        <f t="shared" si="5"/>
        <v>2.34645669291704E-4</v>
      </c>
      <c r="AF13" s="33">
        <f t="shared" si="5"/>
        <v>-1.2930883639529836E-4</v>
      </c>
      <c r="AI13" s="32">
        <v>9</v>
      </c>
      <c r="AJ13" s="1">
        <f t="shared" si="0"/>
        <v>0.10625</v>
      </c>
      <c r="AK13" s="1">
        <f t="shared" si="1"/>
        <v>0.73061073891706252</v>
      </c>
      <c r="AL13" s="1">
        <f t="shared" si="2"/>
        <v>0.89375000000000004</v>
      </c>
      <c r="AM13" s="1">
        <f t="shared" si="3"/>
        <v>0.98439692333042084</v>
      </c>
      <c r="AN13" s="1">
        <f t="shared" si="4"/>
        <v>-1.2460901654695893</v>
      </c>
      <c r="AO13" s="33">
        <v>-3.5546806649170039E-4</v>
      </c>
    </row>
    <row r="14" spans="2:41" x14ac:dyDescent="0.25">
      <c r="D14" s="32">
        <v>1</v>
      </c>
      <c r="E14" s="1">
        <f t="shared" si="12"/>
        <v>1</v>
      </c>
      <c r="F14" s="1">
        <v>1</v>
      </c>
      <c r="G14" s="1">
        <v>-1</v>
      </c>
      <c r="H14" s="1">
        <f t="shared" si="6"/>
        <v>1</v>
      </c>
      <c r="I14" s="1">
        <f t="shared" si="7"/>
        <v>-1</v>
      </c>
      <c r="J14" s="1">
        <f t="shared" si="8"/>
        <v>-1</v>
      </c>
      <c r="K14" s="33">
        <f t="shared" si="9"/>
        <v>-1</v>
      </c>
      <c r="L14" s="32">
        <v>1.6273840769903999E-2</v>
      </c>
      <c r="M14" s="1">
        <v>1.6982939632546001E-2</v>
      </c>
      <c r="N14" s="1">
        <v>1.6534558180227001E-2</v>
      </c>
      <c r="O14" s="1">
        <v>1.6732283464567E-2</v>
      </c>
      <c r="P14" s="1">
        <v>1.6760279965004E-2</v>
      </c>
      <c r="Q14" s="1">
        <v>1.6209973753280999E-2</v>
      </c>
      <c r="R14" s="1">
        <v>1.6681539807524001E-2</v>
      </c>
      <c r="S14" s="1">
        <v>1.6678477690289E-2</v>
      </c>
      <c r="T14" s="1">
        <v>1.6860017497813001E-2</v>
      </c>
      <c r="U14" s="33">
        <v>1.6484689413823E-2</v>
      </c>
      <c r="V14" s="27">
        <f t="shared" si="10"/>
        <v>1.6619860017497799E-2</v>
      </c>
      <c r="W14" s="32">
        <f t="shared" si="11"/>
        <v>-3.4601924759379912E-4</v>
      </c>
      <c r="X14" s="1">
        <f t="shared" si="5"/>
        <v>3.6307961504820213E-4</v>
      </c>
      <c r="Y14" s="1">
        <f t="shared" si="5"/>
        <v>-8.5301837270797265E-5</v>
      </c>
      <c r="Z14" s="1">
        <f t="shared" si="5"/>
        <v>1.1242344706920149E-4</v>
      </c>
      <c r="AA14" s="1">
        <f t="shared" si="5"/>
        <v>1.4041994750620124E-4</v>
      </c>
      <c r="AB14" s="1">
        <f t="shared" si="5"/>
        <v>-4.0988626421679941E-4</v>
      </c>
      <c r="AC14" s="1">
        <f t="shared" si="5"/>
        <v>6.1679790026202691E-5</v>
      </c>
      <c r="AD14" s="1">
        <f t="shared" si="5"/>
        <v>5.8617672791201614E-5</v>
      </c>
      <c r="AE14" s="1">
        <f t="shared" si="5"/>
        <v>2.4015748031520207E-4</v>
      </c>
      <c r="AF14" s="33">
        <f t="shared" si="5"/>
        <v>-1.3517060367479808E-4</v>
      </c>
      <c r="AI14" s="32">
        <v>10</v>
      </c>
      <c r="AJ14" s="1">
        <f t="shared" si="0"/>
        <v>0.11874999999999999</v>
      </c>
      <c r="AK14" s="1">
        <f t="shared" si="1"/>
        <v>0.7420765477520872</v>
      </c>
      <c r="AL14" s="1">
        <f t="shared" si="2"/>
        <v>0.88124999999999998</v>
      </c>
      <c r="AM14" s="1">
        <f t="shared" si="3"/>
        <v>0.98245773941705727</v>
      </c>
      <c r="AN14" s="1">
        <f t="shared" si="4"/>
        <v>-1.1802716510750031</v>
      </c>
      <c r="AO14" s="33">
        <v>-3.5380577427820102E-4</v>
      </c>
    </row>
    <row r="15" spans="2:41" x14ac:dyDescent="0.25">
      <c r="D15" s="32">
        <v>1</v>
      </c>
      <c r="E15" s="1">
        <f t="shared" si="12"/>
        <v>-1</v>
      </c>
      <c r="F15" s="1">
        <f>F11</f>
        <v>-1</v>
      </c>
      <c r="G15" s="1">
        <v>1</v>
      </c>
      <c r="H15" s="1">
        <f t="shared" si="6"/>
        <v>1</v>
      </c>
      <c r="I15" s="1">
        <f t="shared" si="7"/>
        <v>-1</v>
      </c>
      <c r="J15" s="1">
        <f t="shared" si="8"/>
        <v>-1</v>
      </c>
      <c r="K15" s="33">
        <f t="shared" si="9"/>
        <v>1</v>
      </c>
      <c r="L15" s="32">
        <v>3.3700787401574998E-3</v>
      </c>
      <c r="M15" s="1">
        <v>3.8635170603675E-3</v>
      </c>
      <c r="N15" s="1">
        <v>3.2860892388450998E-3</v>
      </c>
      <c r="O15" s="1">
        <v>3.7690288713911001E-3</v>
      </c>
      <c r="P15" s="1">
        <v>3.9265091863516996E-3</v>
      </c>
      <c r="Q15" s="1">
        <v>3.1916010498688001E-3</v>
      </c>
      <c r="R15" s="1">
        <v>3.5170603674540999E-3</v>
      </c>
      <c r="S15" s="1">
        <v>3.1181102362205001E-3</v>
      </c>
      <c r="T15" s="1">
        <v>3.6745406824146998E-3</v>
      </c>
      <c r="U15" s="33">
        <v>3.4120734908136001E-3</v>
      </c>
      <c r="V15" s="27">
        <f t="shared" si="10"/>
        <v>3.5128608923884592E-3</v>
      </c>
      <c r="W15" s="32">
        <f t="shared" si="11"/>
        <v>-1.4278215223095933E-4</v>
      </c>
      <c r="X15" s="1">
        <f t="shared" si="5"/>
        <v>3.506561679790408E-4</v>
      </c>
      <c r="Y15" s="1">
        <f t="shared" si="5"/>
        <v>-2.2677165354335936E-4</v>
      </c>
      <c r="Z15" s="1">
        <f t="shared" si="5"/>
        <v>2.5616797900264096E-4</v>
      </c>
      <c r="AA15" s="1">
        <f t="shared" si="5"/>
        <v>4.1364829396324044E-4</v>
      </c>
      <c r="AB15" s="1">
        <f t="shared" si="5"/>
        <v>-3.2125984251965903E-4</v>
      </c>
      <c r="AC15" s="1">
        <f t="shared" si="5"/>
        <v>4.1994750656407752E-6</v>
      </c>
      <c r="AD15" s="1">
        <f t="shared" si="5"/>
        <v>-3.9475065616795908E-4</v>
      </c>
      <c r="AE15" s="1">
        <f t="shared" si="5"/>
        <v>1.6167979002624068E-4</v>
      </c>
      <c r="AF15" s="33">
        <f t="shared" si="5"/>
        <v>-1.0078740157485905E-4</v>
      </c>
      <c r="AI15" s="32">
        <v>11</v>
      </c>
      <c r="AJ15" s="1">
        <f t="shared" si="0"/>
        <v>0.13125000000000001</v>
      </c>
      <c r="AK15" s="1">
        <f t="shared" si="1"/>
        <v>0.75254747635212049</v>
      </c>
      <c r="AL15" s="1">
        <f t="shared" si="2"/>
        <v>0.86875000000000002</v>
      </c>
      <c r="AM15" s="1">
        <f t="shared" si="3"/>
        <v>0.98049475419322984</v>
      </c>
      <c r="AN15" s="1">
        <f t="shared" si="4"/>
        <v>-1.119221134199847</v>
      </c>
      <c r="AO15" s="33">
        <v>-3.4601924759380259E-4</v>
      </c>
    </row>
    <row r="16" spans="2:41" x14ac:dyDescent="0.25">
      <c r="D16" s="32">
        <v>1</v>
      </c>
      <c r="E16" s="1">
        <f t="shared" si="12"/>
        <v>1</v>
      </c>
      <c r="F16" s="1">
        <f t="shared" ref="F16:F18" si="13">F12</f>
        <v>-1</v>
      </c>
      <c r="G16" s="1">
        <v>1</v>
      </c>
      <c r="H16" s="1">
        <f t="shared" si="6"/>
        <v>-1</v>
      </c>
      <c r="I16" s="1">
        <f t="shared" si="7"/>
        <v>1</v>
      </c>
      <c r="J16" s="1">
        <f t="shared" si="8"/>
        <v>-1</v>
      </c>
      <c r="K16" s="33">
        <f t="shared" si="9"/>
        <v>-1</v>
      </c>
      <c r="L16" s="32">
        <v>3.2965879265091998E-3</v>
      </c>
      <c r="M16" s="1">
        <v>3.8320209973753002E-3</v>
      </c>
      <c r="N16" s="1">
        <v>3.2545931758530002E-3</v>
      </c>
      <c r="O16" s="1">
        <v>3.7375328083990001E-3</v>
      </c>
      <c r="P16" s="1">
        <v>3.8635170603675E-3</v>
      </c>
      <c r="Q16" s="1">
        <v>3.1706036745406999E-3</v>
      </c>
      <c r="R16" s="1">
        <v>3.50656167979E-3</v>
      </c>
      <c r="S16" s="1">
        <v>3.0866141732282999E-3</v>
      </c>
      <c r="T16" s="1">
        <v>3.6430446194225998E-3</v>
      </c>
      <c r="U16" s="33">
        <v>3.4120734908136001E-3</v>
      </c>
      <c r="V16" s="27">
        <f t="shared" si="10"/>
        <v>3.4803149606299202E-3</v>
      </c>
      <c r="W16" s="32">
        <f t="shared" si="11"/>
        <v>-1.8372703412072042E-4</v>
      </c>
      <c r="X16" s="1">
        <f t="shared" si="5"/>
        <v>3.5170603674537998E-4</v>
      </c>
      <c r="Y16" s="1">
        <f t="shared" si="5"/>
        <v>-2.2572178477692001E-4</v>
      </c>
      <c r="Z16" s="1">
        <f t="shared" si="5"/>
        <v>2.5721784776907989E-4</v>
      </c>
      <c r="AA16" s="1">
        <f t="shared" si="5"/>
        <v>3.8320209973757976E-4</v>
      </c>
      <c r="AB16" s="1">
        <f t="shared" si="5"/>
        <v>-3.097112860892203E-4</v>
      </c>
      <c r="AC16" s="1">
        <f t="shared" si="5"/>
        <v>2.6246719160079746E-5</v>
      </c>
      <c r="AD16" s="1">
        <f t="shared" si="5"/>
        <v>-3.9370078740162033E-4</v>
      </c>
      <c r="AE16" s="1">
        <f t="shared" si="5"/>
        <v>1.6272965879267961E-4</v>
      </c>
      <c r="AF16" s="33">
        <f t="shared" si="5"/>
        <v>-6.8241469816320097E-5</v>
      </c>
      <c r="AI16" s="32">
        <v>12</v>
      </c>
      <c r="AJ16" s="1">
        <f t="shared" si="0"/>
        <v>0.14374999999999999</v>
      </c>
      <c r="AK16" s="1">
        <f t="shared" si="1"/>
        <v>0.76219325199866772</v>
      </c>
      <c r="AL16" s="1">
        <f t="shared" si="2"/>
        <v>0.85624999999999996</v>
      </c>
      <c r="AM16" s="1">
        <f t="shared" si="3"/>
        <v>0.97850732667260953</v>
      </c>
      <c r="AN16" s="1">
        <f t="shared" si="4"/>
        <v>-1.0621021066490544</v>
      </c>
      <c r="AO16" s="33">
        <v>-3.4540682414730198E-4</v>
      </c>
    </row>
    <row r="17" spans="2:41" x14ac:dyDescent="0.25">
      <c r="D17" s="32">
        <v>1</v>
      </c>
      <c r="E17" s="1">
        <f t="shared" si="12"/>
        <v>-1</v>
      </c>
      <c r="F17" s="1">
        <f t="shared" si="13"/>
        <v>1</v>
      </c>
      <c r="G17" s="1">
        <v>1</v>
      </c>
      <c r="H17" s="1">
        <f t="shared" si="6"/>
        <v>-1</v>
      </c>
      <c r="I17" s="1">
        <f t="shared" si="7"/>
        <v>-1</v>
      </c>
      <c r="J17" s="1">
        <f t="shared" si="8"/>
        <v>1</v>
      </c>
      <c r="K17" s="33">
        <f t="shared" si="9"/>
        <v>-1</v>
      </c>
      <c r="L17" s="32">
        <v>1.0792650918635001E-2</v>
      </c>
      <c r="M17" s="1">
        <v>1.1601049868766001E-2</v>
      </c>
      <c r="N17" s="1">
        <v>1.1023622047244001E-2</v>
      </c>
      <c r="O17" s="1">
        <v>1.1139107611548999E-2</v>
      </c>
      <c r="P17" s="1">
        <v>1.1233595800524999E-2</v>
      </c>
      <c r="Q17" s="1">
        <v>1.0729658792651E-2</v>
      </c>
      <c r="R17" s="1">
        <v>1.1170603674541001E-2</v>
      </c>
      <c r="S17" s="1">
        <v>1.1023622047244001E-2</v>
      </c>
      <c r="T17" s="1">
        <v>1.1223097112861E-2</v>
      </c>
      <c r="U17" s="33">
        <v>1.0897637795276E-2</v>
      </c>
      <c r="V17" s="27">
        <f t="shared" si="10"/>
        <v>1.1083464566929201E-2</v>
      </c>
      <c r="W17" s="32">
        <f t="shared" si="11"/>
        <v>-2.9081364829420045E-4</v>
      </c>
      <c r="X17" s="1">
        <f t="shared" si="5"/>
        <v>5.1758530183679957E-4</v>
      </c>
      <c r="Y17" s="1">
        <f t="shared" si="5"/>
        <v>-5.984251968520031E-5</v>
      </c>
      <c r="Z17" s="1">
        <f t="shared" si="5"/>
        <v>5.5643044619798493E-5</v>
      </c>
      <c r="AA17" s="1">
        <f t="shared" si="5"/>
        <v>1.5013123359579848E-4</v>
      </c>
      <c r="AB17" s="1">
        <f t="shared" si="5"/>
        <v>-3.5380577427820102E-4</v>
      </c>
      <c r="AC17" s="1">
        <f t="shared" si="5"/>
        <v>8.7139107611799646E-5</v>
      </c>
      <c r="AD17" s="1">
        <f t="shared" si="5"/>
        <v>-5.984251968520031E-5</v>
      </c>
      <c r="AE17" s="1">
        <f t="shared" si="5"/>
        <v>1.3963254593179868E-4</v>
      </c>
      <c r="AF17" s="33">
        <f t="shared" si="5"/>
        <v>-1.8582677165320145E-4</v>
      </c>
      <c r="AI17" s="32">
        <v>13</v>
      </c>
      <c r="AJ17" s="1">
        <f t="shared" si="0"/>
        <v>0.15625</v>
      </c>
      <c r="AK17" s="1">
        <f t="shared" si="1"/>
        <v>0.77114279221904158</v>
      </c>
      <c r="AL17" s="1">
        <f t="shared" si="2"/>
        <v>0.84375</v>
      </c>
      <c r="AM17" s="1">
        <f t="shared" si="3"/>
        <v>0.976494788935372</v>
      </c>
      <c r="AN17" s="1">
        <f t="shared" si="4"/>
        <v>-1.0082783038771823</v>
      </c>
      <c r="AO17" s="33">
        <v>-3.212598425195003E-4</v>
      </c>
    </row>
    <row r="18" spans="2:41" ht="15.75" thickBot="1" x14ac:dyDescent="0.3">
      <c r="D18" s="46">
        <v>1</v>
      </c>
      <c r="E18" s="3">
        <f t="shared" si="12"/>
        <v>1</v>
      </c>
      <c r="F18" s="3">
        <f t="shared" si="13"/>
        <v>1</v>
      </c>
      <c r="G18" s="3">
        <v>1</v>
      </c>
      <c r="H18" s="3">
        <f t="shared" si="6"/>
        <v>1</v>
      </c>
      <c r="I18" s="3">
        <f t="shared" si="7"/>
        <v>1</v>
      </c>
      <c r="J18" s="3">
        <f t="shared" si="8"/>
        <v>1</v>
      </c>
      <c r="K18" s="47">
        <f t="shared" si="9"/>
        <v>1</v>
      </c>
      <c r="L18" s="28">
        <v>1.0792650918635001E-2</v>
      </c>
      <c r="M18" s="29">
        <v>1.1590551181102001E-2</v>
      </c>
      <c r="N18" s="29">
        <v>1.1023622047244001E-2</v>
      </c>
      <c r="O18" s="29">
        <v>1.1139107611548999E-2</v>
      </c>
      <c r="P18" s="29">
        <v>1.1233595800524999E-2</v>
      </c>
      <c r="Q18" s="29">
        <v>1.0719160104987E-2</v>
      </c>
      <c r="R18" s="29">
        <v>1.1170603674541001E-2</v>
      </c>
      <c r="S18" s="29">
        <v>1.1013123359580001E-2</v>
      </c>
      <c r="T18" s="29">
        <v>1.1223097112861E-2</v>
      </c>
      <c r="U18" s="30">
        <v>1.0897637795276E-2</v>
      </c>
      <c r="V18" s="31">
        <f>AVERAGE(L18:U18)</f>
        <v>1.108031496063E-2</v>
      </c>
      <c r="W18" s="46">
        <f t="shared" si="11"/>
        <v>-2.8766404199499947E-4</v>
      </c>
      <c r="X18" s="3">
        <f t="shared" si="5"/>
        <v>5.1023622047200075E-4</v>
      </c>
      <c r="Y18" s="3">
        <f t="shared" si="5"/>
        <v>-5.6692913385999327E-5</v>
      </c>
      <c r="Z18" s="3">
        <f t="shared" si="5"/>
        <v>5.8792650918999476E-5</v>
      </c>
      <c r="AA18" s="3">
        <f t="shared" si="5"/>
        <v>1.5328083989499947E-4</v>
      </c>
      <c r="AB18" s="3">
        <f t="shared" si="5"/>
        <v>-3.6115485564299984E-4</v>
      </c>
      <c r="AC18" s="3">
        <f t="shared" si="5"/>
        <v>9.0288713911000629E-5</v>
      </c>
      <c r="AD18" s="3">
        <f t="shared" si="5"/>
        <v>-6.7191601049999133E-5</v>
      </c>
      <c r="AE18" s="3">
        <f t="shared" si="5"/>
        <v>1.4278215223099966E-4</v>
      </c>
      <c r="AF18" s="47">
        <f>U18-$V18</f>
        <v>-1.8267716535400047E-4</v>
      </c>
      <c r="AI18" s="32">
        <v>14</v>
      </c>
      <c r="AJ18" s="1">
        <f t="shared" si="0"/>
        <v>0.16875000000000001</v>
      </c>
      <c r="AK18" s="1">
        <f t="shared" si="1"/>
        <v>0.77949642802128549</v>
      </c>
      <c r="AL18" s="1">
        <f t="shared" si="2"/>
        <v>0.83125000000000004</v>
      </c>
      <c r="AM18" s="1">
        <f t="shared" si="3"/>
        <v>0.97445644457797109</v>
      </c>
      <c r="AN18" s="1">
        <f t="shared" si="4"/>
        <v>-0.95725368129332633</v>
      </c>
      <c r="AO18" s="33">
        <v>-3.0971128608890019E-4</v>
      </c>
    </row>
    <row r="19" spans="2:41" x14ac:dyDescent="0.25">
      <c r="C19" s="15" t="s">
        <v>15</v>
      </c>
      <c r="D19" s="48">
        <f>SUMPRODUCT(D11:D18,$V$11:$V$18)</f>
        <v>9.183035870516168E-2</v>
      </c>
      <c r="E19" s="24">
        <f>SUMPRODUCT(E11:E18,$V$11:$V$18)</f>
        <v>-4.1583552055963688E-4</v>
      </c>
      <c r="F19" s="24">
        <f t="shared" ref="F19:K19" si="14">SUMPRODUCT(F11:F18,$V$11:$V$18)</f>
        <v>1.8956167979002916E-2</v>
      </c>
      <c r="G19" s="24">
        <f t="shared" si="14"/>
        <v>-3.3516447944006517E-2</v>
      </c>
      <c r="H19" s="24">
        <f t="shared" si="14"/>
        <v>4.3000874890623819E-4</v>
      </c>
      <c r="I19" s="24">
        <f t="shared" si="14"/>
        <v>3.4444444444415787E-4</v>
      </c>
      <c r="J19" s="24">
        <f t="shared" si="14"/>
        <v>1.1385039370078726E-2</v>
      </c>
      <c r="K19" s="25">
        <f t="shared" si="14"/>
        <v>-3.7121609798756311E-4</v>
      </c>
      <c r="W19" s="23">
        <f>SUM(W11:W18)</f>
        <v>-2.3421697287839775E-3</v>
      </c>
      <c r="X19" s="24">
        <f t="shared" ref="X19:AE19" si="15">SUM(X11:X18)</f>
        <v>3.2212598425191258E-3</v>
      </c>
      <c r="Y19" s="24">
        <f t="shared" si="15"/>
        <v>-8.2292213473457443E-4</v>
      </c>
      <c r="Z19" s="24">
        <f t="shared" si="15"/>
        <v>1.2238845144364207E-3</v>
      </c>
      <c r="AA19" s="24">
        <f t="shared" si="15"/>
        <v>1.5585301837265208E-3</v>
      </c>
      <c r="AB19" s="24">
        <f t="shared" si="15"/>
        <v>-2.9182852143471764E-3</v>
      </c>
      <c r="AC19" s="24">
        <f t="shared" si="15"/>
        <v>4.7235345581842468E-4</v>
      </c>
      <c r="AD19" s="24">
        <f t="shared" si="15"/>
        <v>-7.7524059492587588E-4</v>
      </c>
      <c r="AE19" s="49">
        <f t="shared" si="15"/>
        <v>1.4141732283466236E-3</v>
      </c>
      <c r="AF19" s="49">
        <f>SUM(AF11:AF18)</f>
        <v>-1.0315835520554781E-3</v>
      </c>
      <c r="AG19" s="15" t="s">
        <v>15</v>
      </c>
      <c r="AI19" s="32">
        <v>15</v>
      </c>
      <c r="AJ19" s="1">
        <f t="shared" si="0"/>
        <v>0.18124999999999999</v>
      </c>
      <c r="AK19" s="1">
        <f t="shared" si="1"/>
        <v>0.78733384742934365</v>
      </c>
      <c r="AL19" s="1">
        <f t="shared" si="2"/>
        <v>0.81874999999999998</v>
      </c>
      <c r="AM19" s="1">
        <f t="shared" si="3"/>
        <v>0.97239156704886653</v>
      </c>
      <c r="AN19" s="1">
        <f t="shared" si="4"/>
        <v>-0.90863340333185738</v>
      </c>
      <c r="AO19" s="33">
        <v>-2.908136482942004E-4</v>
      </c>
    </row>
    <row r="20" spans="2:41" x14ac:dyDescent="0.25">
      <c r="C20" s="26" t="s">
        <v>16</v>
      </c>
      <c r="D20" s="50">
        <f>D19/$K$3</f>
        <v>1.147879483814521E-2</v>
      </c>
      <c r="E20" s="1">
        <f t="shared" ref="E20:K20" si="16">E19/$K$3</f>
        <v>-5.197944006995461E-5</v>
      </c>
      <c r="F20" s="1">
        <f t="shared" si="16"/>
        <v>2.3695209973753645E-3</v>
      </c>
      <c r="G20" s="1">
        <f t="shared" si="16"/>
        <v>-4.1895559930008146E-3</v>
      </c>
      <c r="H20" s="1">
        <f t="shared" si="16"/>
        <v>5.3751093613279774E-5</v>
      </c>
      <c r="I20" s="1">
        <f t="shared" si="16"/>
        <v>4.3055555555519733E-5</v>
      </c>
      <c r="J20" s="1">
        <f t="shared" si="16"/>
        <v>1.4231299212598407E-3</v>
      </c>
      <c r="K20" s="33">
        <f t="shared" si="16"/>
        <v>-4.6402012248445389E-5</v>
      </c>
      <c r="W20" s="32">
        <f>W19/$K$3</f>
        <v>-2.9277121609799718E-4</v>
      </c>
      <c r="X20" s="1">
        <f t="shared" ref="X20:AE20" si="17">X19/$K$3</f>
        <v>4.0265748031489073E-4</v>
      </c>
      <c r="Y20" s="1">
        <f t="shared" si="17"/>
        <v>-1.028652668418218E-4</v>
      </c>
      <c r="Z20" s="1">
        <f t="shared" si="17"/>
        <v>1.5298556430455259E-4</v>
      </c>
      <c r="AA20" s="1">
        <f t="shared" si="17"/>
        <v>1.948162729658151E-4</v>
      </c>
      <c r="AB20" s="1">
        <f t="shared" si="17"/>
        <v>-3.6478565179339704E-4</v>
      </c>
      <c r="AC20" s="1">
        <f t="shared" si="17"/>
        <v>5.9044181977303085E-5</v>
      </c>
      <c r="AD20" s="1">
        <f t="shared" si="17"/>
        <v>-9.6905074365734485E-5</v>
      </c>
      <c r="AE20" s="2">
        <f t="shared" si="17"/>
        <v>1.7677165354332795E-4</v>
      </c>
      <c r="AF20" s="2">
        <f>AF19/$K$3</f>
        <v>-1.2894794400693477E-4</v>
      </c>
      <c r="AG20" s="26" t="s">
        <v>16</v>
      </c>
      <c r="AI20" s="32">
        <v>16</v>
      </c>
      <c r="AJ20" s="1">
        <f t="shared" si="0"/>
        <v>0.19375000000000001</v>
      </c>
      <c r="AK20" s="1">
        <f t="shared" si="1"/>
        <v>0.79471944537963413</v>
      </c>
      <c r="AL20" s="1">
        <f t="shared" si="2"/>
        <v>0.80625000000000002</v>
      </c>
      <c r="AM20" s="1">
        <f t="shared" si="3"/>
        <v>0.97029939785993358</v>
      </c>
      <c r="AN20" s="1">
        <f t="shared" si="4"/>
        <v>-0.86209756667827031</v>
      </c>
      <c r="AO20" s="33">
        <v>-2.8766404199499952E-4</v>
      </c>
    </row>
    <row r="21" spans="2:41" ht="15.75" thickBot="1" x14ac:dyDescent="0.3">
      <c r="C21" s="26" t="s">
        <v>20</v>
      </c>
      <c r="D21" s="50"/>
      <c r="E21" s="29">
        <f t="shared" ref="E21:K21" si="18">$K$3*$K$4*(E20^2)</f>
        <v>2.1614897519888024E-7</v>
      </c>
      <c r="F21" s="29">
        <f t="shared" si="18"/>
        <v>4.4917038056021939E-4</v>
      </c>
      <c r="G21" s="29">
        <f t="shared" si="18"/>
        <v>1.4041903534791234E-3</v>
      </c>
      <c r="H21" s="29">
        <f t="shared" si="18"/>
        <v>2.3113440516988527E-7</v>
      </c>
      <c r="I21" s="29">
        <f t="shared" si="18"/>
        <v>1.4830246913555569E-7</v>
      </c>
      <c r="J21" s="29">
        <f t="shared" si="18"/>
        <v>1.6202390182280325E-4</v>
      </c>
      <c r="K21" s="30">
        <f t="shared" si="18"/>
        <v>1.7225173925639008E-7</v>
      </c>
      <c r="W21" s="28">
        <f>SUMSQ(W11:W18)</f>
        <v>7.3918356552759029E-7</v>
      </c>
      <c r="X21" s="29">
        <f t="shared" ref="X21:AE21" si="19">SUMSQ(X11:X18)</f>
        <v>1.3311679445574394E-6</v>
      </c>
      <c r="Y21" s="29">
        <f t="shared" si="19"/>
        <v>1.274602988714344E-7</v>
      </c>
      <c r="Z21" s="29">
        <f t="shared" si="19"/>
        <v>2.3325398082899219E-7</v>
      </c>
      <c r="AA21" s="29">
        <f t="shared" si="19"/>
        <v>4.1916521808337153E-7</v>
      </c>
      <c r="AB21" s="29">
        <f t="shared" si="19"/>
        <v>1.073596810896527E-6</v>
      </c>
      <c r="AC21" s="29">
        <f t="shared" si="19"/>
        <v>3.4168674016433566E-8</v>
      </c>
      <c r="AD21" s="29">
        <f t="shared" si="19"/>
        <v>3.2623250505766813E-7</v>
      </c>
      <c r="AE21" s="51">
        <f t="shared" si="19"/>
        <v>2.6312514304055028E-7</v>
      </c>
      <c r="AF21" s="51">
        <f>SUMSQ(AF11:AF18)</f>
        <v>1.4506416247381434E-7</v>
      </c>
      <c r="AG21" s="9" t="s">
        <v>58</v>
      </c>
      <c r="AI21" s="32">
        <v>17</v>
      </c>
      <c r="AJ21" s="1">
        <f t="shared" si="0"/>
        <v>0.20624999999999999</v>
      </c>
      <c r="AK21" s="1">
        <f t="shared" si="1"/>
        <v>0.80170603714906297</v>
      </c>
      <c r="AL21" s="1">
        <f t="shared" si="2"/>
        <v>0.79374999999999996</v>
      </c>
      <c r="AM21" s="1">
        <f t="shared" si="3"/>
        <v>0.96817914466218191</v>
      </c>
      <c r="AN21" s="1">
        <f t="shared" si="4"/>
        <v>-0.81738295788941406</v>
      </c>
      <c r="AO21" s="33">
        <v>-2.2677165354350031E-4</v>
      </c>
    </row>
    <row r="22" spans="2:41" ht="15.75" thickBot="1" x14ac:dyDescent="0.3">
      <c r="C22" s="7" t="s">
        <v>56</v>
      </c>
      <c r="D22" s="52">
        <f>SUM(D21:K21,AF22)</f>
        <v>2.0208448917542607E-3</v>
      </c>
      <c r="AF22" s="16">
        <f>SUM(W21:AF21)</f>
        <v>4.6924183033538202E-6</v>
      </c>
      <c r="AG22" s="10" t="s">
        <v>59</v>
      </c>
      <c r="AI22" s="32">
        <v>18</v>
      </c>
      <c r="AJ22" s="1">
        <f t="shared" si="0"/>
        <v>0.21875</v>
      </c>
      <c r="AK22" s="1">
        <f t="shared" si="1"/>
        <v>0.80833750333726595</v>
      </c>
      <c r="AL22" s="1">
        <f t="shared" si="2"/>
        <v>0.78125</v>
      </c>
      <c r="AM22" s="1">
        <f t="shared" si="3"/>
        <v>0.96602997917317479</v>
      </c>
      <c r="AN22" s="1">
        <f t="shared" si="4"/>
        <v>-0.77427005635431245</v>
      </c>
      <c r="AO22" s="33">
        <v>-2.2572178477690011E-4</v>
      </c>
    </row>
    <row r="23" spans="2:41" x14ac:dyDescent="0.25">
      <c r="C23" s="6" t="s">
        <v>40</v>
      </c>
      <c r="D23" s="53"/>
      <c r="E23" s="24">
        <f>E21/$D$22</f>
        <v>1.0695970585414155E-4</v>
      </c>
      <c r="F23" s="24">
        <f t="shared" ref="F23:J23" si="20">F21/$D$22</f>
        <v>0.22226860774569507</v>
      </c>
      <c r="G23" s="24">
        <f t="shared" si="20"/>
        <v>0.69485310783064103</v>
      </c>
      <c r="H23" s="24">
        <f t="shared" si="20"/>
        <v>1.1437513394174526E-4</v>
      </c>
      <c r="I23" s="24">
        <f t="shared" si="20"/>
        <v>7.3386369107634423E-5</v>
      </c>
      <c r="J23" s="24">
        <f t="shared" si="20"/>
        <v>8.0176317580788248E-2</v>
      </c>
      <c r="K23" s="25">
        <f>K21/$D$22</f>
        <v>8.5237486538049592E-5</v>
      </c>
      <c r="AF23" s="27">
        <f>AF22/$D$22</f>
        <v>2.3220081474340233E-3</v>
      </c>
      <c r="AG23" s="54" t="s">
        <v>40</v>
      </c>
      <c r="AI23" s="32">
        <v>19</v>
      </c>
      <c r="AJ23" s="1">
        <f t="shared" si="0"/>
        <v>0.23125000000000001</v>
      </c>
      <c r="AK23" s="1">
        <f t="shared" si="1"/>
        <v>0.81465071646106268</v>
      </c>
      <c r="AL23" s="1">
        <f t="shared" si="2"/>
        <v>0.76875000000000004</v>
      </c>
      <c r="AM23" s="1">
        <f t="shared" si="3"/>
        <v>0.96385103494214552</v>
      </c>
      <c r="AN23" s="1">
        <f t="shared" si="4"/>
        <v>-0.7325735637421168</v>
      </c>
      <c r="AO23" s="33">
        <v>-1.8582677165320151E-4</v>
      </c>
    </row>
    <row r="24" spans="2:41" ht="15.75" thickBot="1" x14ac:dyDescent="0.3">
      <c r="C24" s="55" t="s">
        <v>41</v>
      </c>
      <c r="E24" s="3">
        <f>E23*100</f>
        <v>1.0695970585414155E-2</v>
      </c>
      <c r="F24" s="3">
        <f t="shared" ref="F24:K24" si="21">F23*100</f>
        <v>22.226860774569506</v>
      </c>
      <c r="G24" s="3">
        <f t="shared" si="21"/>
        <v>69.485310783064108</v>
      </c>
      <c r="H24" s="3">
        <f t="shared" si="21"/>
        <v>1.1437513394174526E-2</v>
      </c>
      <c r="I24" s="3">
        <f t="shared" si="21"/>
        <v>7.338636910763442E-3</v>
      </c>
      <c r="J24" s="3">
        <f t="shared" si="21"/>
        <v>8.0176317580788243</v>
      </c>
      <c r="K24" s="47">
        <f t="shared" si="21"/>
        <v>8.5237486538049592E-3</v>
      </c>
      <c r="AF24" s="31">
        <f>AF23*100</f>
        <v>0.23220081474340232</v>
      </c>
      <c r="AG24" s="56" t="s">
        <v>41</v>
      </c>
      <c r="AI24" s="32">
        <v>20</v>
      </c>
      <c r="AJ24" s="1">
        <f t="shared" si="0"/>
        <v>0.24374999999999999</v>
      </c>
      <c r="AK24" s="1">
        <f t="shared" si="1"/>
        <v>0.82067697203249279</v>
      </c>
      <c r="AL24" s="1">
        <f t="shared" si="2"/>
        <v>0.75624999999999998</v>
      </c>
      <c r="AM24" s="1">
        <f t="shared" si="3"/>
        <v>0.96164140493723416</v>
      </c>
      <c r="AN24" s="1">
        <f t="shared" si="4"/>
        <v>-0.69213536556228017</v>
      </c>
      <c r="AO24" s="33">
        <v>-1.837270341209004E-4</v>
      </c>
    </row>
    <row r="25" spans="2:41" ht="15" customHeight="1" x14ac:dyDescent="0.25">
      <c r="B25" s="67" t="s">
        <v>54</v>
      </c>
      <c r="C25" s="6" t="s">
        <v>55</v>
      </c>
      <c r="D25" s="50">
        <f t="shared" ref="D25:K25" si="22">D20-$D$37</f>
        <v>1.1421897045136279E-2</v>
      </c>
      <c r="E25" s="1">
        <f t="shared" si="22"/>
        <v>-1.0887723307888645E-4</v>
      </c>
      <c r="F25" s="1">
        <f t="shared" si="22"/>
        <v>2.3126232043664328E-3</v>
      </c>
      <c r="G25" s="1">
        <f t="shared" si="22"/>
        <v>-4.2464537860097467E-3</v>
      </c>
      <c r="H25" s="1">
        <f t="shared" si="22"/>
        <v>-3.14669939565207E-6</v>
      </c>
      <c r="I25" s="1">
        <f t="shared" si="22"/>
        <v>-1.3842237453412111E-5</v>
      </c>
      <c r="J25" s="1">
        <f t="shared" si="22"/>
        <v>1.3662321282509088E-3</v>
      </c>
      <c r="K25" s="33">
        <f t="shared" si="22"/>
        <v>-1.0329980525737723E-4</v>
      </c>
      <c r="AI25" s="32">
        <v>21</v>
      </c>
      <c r="AJ25" s="1">
        <f t="shared" si="0"/>
        <v>0.25624999999999998</v>
      </c>
      <c r="AK25" s="1">
        <f t="shared" si="1"/>
        <v>0.82644307010087958</v>
      </c>
      <c r="AL25" s="1">
        <f t="shared" si="2"/>
        <v>0.74375000000000002</v>
      </c>
      <c r="AM25" s="1">
        <f t="shared" si="3"/>
        <v>0.95940013893748965</v>
      </c>
      <c r="AN25" s="1">
        <f t="shared" si="4"/>
        <v>-0.6528192079877555</v>
      </c>
      <c r="AO25" s="33">
        <v>-1.826771653540005E-4</v>
      </c>
    </row>
    <row r="26" spans="2:41" ht="15.75" thickBot="1" x14ac:dyDescent="0.3">
      <c r="B26" s="68"/>
      <c r="C26" s="56" t="s">
        <v>46</v>
      </c>
      <c r="D26" s="57">
        <f t="shared" ref="D26:K26" si="23">D20+$D$37</f>
        <v>1.1535692631154141E-2</v>
      </c>
      <c r="E26" s="29">
        <f t="shared" si="23"/>
        <v>4.9183529389772341E-6</v>
      </c>
      <c r="F26" s="29">
        <f t="shared" si="23"/>
        <v>2.4264187903842963E-3</v>
      </c>
      <c r="G26" s="29">
        <f t="shared" si="23"/>
        <v>-4.1326581999918824E-3</v>
      </c>
      <c r="H26" s="29">
        <f t="shared" si="23"/>
        <v>1.1064888662221162E-4</v>
      </c>
      <c r="I26" s="29">
        <f t="shared" si="23"/>
        <v>9.9953348564451577E-5</v>
      </c>
      <c r="J26" s="29">
        <f t="shared" si="23"/>
        <v>1.4800277142687727E-3</v>
      </c>
      <c r="K26" s="30">
        <f t="shared" si="23"/>
        <v>1.0495780760486455E-5</v>
      </c>
      <c r="AI26" s="32">
        <v>22</v>
      </c>
      <c r="AJ26" s="1">
        <f t="shared" si="0"/>
        <v>0.26874999999999999</v>
      </c>
      <c r="AK26" s="1">
        <f t="shared" si="1"/>
        <v>0.83197214529372965</v>
      </c>
      <c r="AL26" s="1">
        <f t="shared" si="2"/>
        <v>0.73124999999999996</v>
      </c>
      <c r="AM26" s="1">
        <f t="shared" si="3"/>
        <v>0.95712624071026431</v>
      </c>
      <c r="AN26" s="1">
        <f t="shared" si="4"/>
        <v>-0.61450660849518524</v>
      </c>
      <c r="AO26" s="33">
        <v>-1.4278215223150059E-4</v>
      </c>
    </row>
    <row r="27" spans="2:41" x14ac:dyDescent="0.25">
      <c r="AI27" s="32">
        <v>23</v>
      </c>
      <c r="AJ27" s="1">
        <f t="shared" si="0"/>
        <v>0.28125</v>
      </c>
      <c r="AK27" s="1">
        <f t="shared" si="1"/>
        <v>0.83728431266736147</v>
      </c>
      <c r="AL27" s="1">
        <f t="shared" si="2"/>
        <v>0.71875</v>
      </c>
      <c r="AM27" s="1">
        <f t="shared" si="3"/>
        <v>0.95481866495234291</v>
      </c>
      <c r="AN27" s="1">
        <f t="shared" si="4"/>
        <v>-0.57709366971925891</v>
      </c>
      <c r="AO27" s="33">
        <v>-1.371828521437007E-4</v>
      </c>
    </row>
    <row r="28" spans="2:41" x14ac:dyDescent="0.25">
      <c r="AI28" s="32">
        <v>24</v>
      </c>
      <c r="AJ28" s="1">
        <f t="shared" si="0"/>
        <v>0.29375000000000001</v>
      </c>
      <c r="AK28" s="1">
        <f t="shared" si="1"/>
        <v>0.8423971765065742</v>
      </c>
      <c r="AL28" s="1">
        <f t="shared" si="2"/>
        <v>0.70625000000000004</v>
      </c>
      <c r="AM28" s="1">
        <f t="shared" si="3"/>
        <v>0.95247631397053778</v>
      </c>
      <c r="AN28" s="1">
        <f t="shared" si="4"/>
        <v>-0.54048856494806119</v>
      </c>
      <c r="AO28" s="33">
        <v>-1.3517060367480149E-4</v>
      </c>
    </row>
    <row r="29" spans="2:41" x14ac:dyDescent="0.25">
      <c r="AI29" s="32">
        <v>25</v>
      </c>
      <c r="AJ29" s="1">
        <f t="shared" si="0"/>
        <v>0.30625000000000002</v>
      </c>
      <c r="AK29" s="1">
        <f t="shared" si="1"/>
        <v>0.84732623567844334</v>
      </c>
      <c r="AL29" s="1">
        <f t="shared" si="2"/>
        <v>0.69374999999999998</v>
      </c>
      <c r="AM29" s="1">
        <f t="shared" si="3"/>
        <v>0.95009803407451898</v>
      </c>
      <c r="AN29" s="1">
        <f t="shared" si="4"/>
        <v>-0.50460953012473142</v>
      </c>
      <c r="AO29" s="33">
        <v>-1.293088363953018E-4</v>
      </c>
    </row>
    <row r="30" spans="2:41" x14ac:dyDescent="0.25">
      <c r="AI30" s="32">
        <v>26</v>
      </c>
      <c r="AJ30" s="1">
        <f t="shared" si="0"/>
        <v>0.31874999999999998</v>
      </c>
      <c r="AK30" s="1">
        <f t="shared" si="1"/>
        <v>0.85208520988517489</v>
      </c>
      <c r="AL30" s="1">
        <f t="shared" si="2"/>
        <v>0.68125000000000002</v>
      </c>
      <c r="AM30" s="1">
        <f t="shared" si="3"/>
        <v>0.94768261165125156</v>
      </c>
      <c r="AN30" s="1">
        <f t="shared" si="4"/>
        <v>-0.4693832426714365</v>
      </c>
      <c r="AO30" s="33">
        <v>-1.007874015745004E-4</v>
      </c>
    </row>
    <row r="31" spans="2:41" x14ac:dyDescent="0.25">
      <c r="AI31" s="32">
        <v>27</v>
      </c>
      <c r="AJ31" s="1">
        <f t="shared" si="0"/>
        <v>0.33124999999999999</v>
      </c>
      <c r="AK31" s="1">
        <f t="shared" si="1"/>
        <v>0.85668630471196716</v>
      </c>
      <c r="AL31" s="1">
        <f t="shared" si="2"/>
        <v>0.66874999999999996</v>
      </c>
      <c r="AM31" s="1">
        <f t="shared" si="3"/>
        <v>0.94522876888652319</v>
      </c>
      <c r="AN31" s="1">
        <f t="shared" si="4"/>
        <v>-0.43474349909707011</v>
      </c>
      <c r="AO31" s="33">
        <v>-9.2388451443299949E-5</v>
      </c>
    </row>
    <row r="32" spans="2:41" ht="15.75" thickBot="1" x14ac:dyDescent="0.3">
      <c r="AI32" s="32">
        <v>28</v>
      </c>
      <c r="AJ32" s="1">
        <f t="shared" si="0"/>
        <v>0.34375</v>
      </c>
      <c r="AK32" s="1">
        <f t="shared" si="1"/>
        <v>0.86114042880167974</v>
      </c>
      <c r="AL32" s="1">
        <f t="shared" si="2"/>
        <v>0.65625</v>
      </c>
      <c r="AM32" s="1">
        <f t="shared" si="3"/>
        <v>0.94273515909458949</v>
      </c>
      <c r="AN32" s="1">
        <f t="shared" si="4"/>
        <v>-0.4006301257381869</v>
      </c>
      <c r="AO32" s="33">
        <v>-8.6876640420299744E-5</v>
      </c>
    </row>
    <row r="33" spans="3:41" ht="15.75" thickBot="1" x14ac:dyDescent="0.3">
      <c r="C33" s="65" t="s">
        <v>44</v>
      </c>
      <c r="D33" s="66"/>
      <c r="F33" s="4"/>
      <c r="AI33" s="32">
        <v>29</v>
      </c>
      <c r="AJ33" s="1">
        <f t="shared" si="0"/>
        <v>0.35625000000000001</v>
      </c>
      <c r="AK33" s="1">
        <f t="shared" si="1"/>
        <v>0.86545737321003446</v>
      </c>
      <c r="AL33" s="1">
        <f t="shared" si="2"/>
        <v>0.64375000000000004</v>
      </c>
      <c r="AM33" s="1">
        <f t="shared" si="3"/>
        <v>0.94020036161182075</v>
      </c>
      <c r="AN33" s="1">
        <f t="shared" si="4"/>
        <v>-0.36698807305277065</v>
      </c>
      <c r="AO33" s="33">
        <v>-8.5301837270800734E-5</v>
      </c>
    </row>
    <row r="34" spans="3:41" x14ac:dyDescent="0.25">
      <c r="C34" s="58" t="s">
        <v>45</v>
      </c>
      <c r="D34" s="25">
        <f>AF22/ (K3 * (K4-1))</f>
        <v>6.5172476435469726E-8</v>
      </c>
      <c r="AI34" s="32">
        <v>30</v>
      </c>
      <c r="AJ34" s="1">
        <f t="shared" si="0"/>
        <v>0.36875000000000002</v>
      </c>
      <c r="AK34" s="1">
        <f t="shared" si="1"/>
        <v>0.86964596060865607</v>
      </c>
      <c r="AL34" s="1">
        <f t="shared" si="2"/>
        <v>0.63124999999999998</v>
      </c>
      <c r="AM34" s="1">
        <f t="shared" si="3"/>
        <v>0.93762287620431106</v>
      </c>
      <c r="AN34" s="1">
        <f t="shared" si="4"/>
        <v>-0.33376665557466606</v>
      </c>
      <c r="AO34" s="33">
        <v>-6.8241469815900294E-5</v>
      </c>
    </row>
    <row r="35" spans="3:41" ht="60" x14ac:dyDescent="0.25">
      <c r="C35" s="59" t="s">
        <v>48</v>
      </c>
      <c r="D35" s="60">
        <v>1.99346356627858</v>
      </c>
      <c r="E35" s="5"/>
      <c r="F35" s="5"/>
      <c r="G35" s="5"/>
      <c r="H35" s="5"/>
      <c r="I35" s="5"/>
      <c r="J35" s="5"/>
      <c r="AI35" s="32">
        <v>31</v>
      </c>
      <c r="AJ35" s="1">
        <f t="shared" si="0"/>
        <v>0.38124999999999998</v>
      </c>
      <c r="AK35" s="1">
        <f t="shared" si="1"/>
        <v>0.87371417024423537</v>
      </c>
      <c r="AL35" s="1">
        <f t="shared" si="2"/>
        <v>0.61875000000000002</v>
      </c>
      <c r="AM35" s="1">
        <f t="shared" si="3"/>
        <v>0.93500111693255283</v>
      </c>
      <c r="AN35" s="1">
        <f t="shared" si="4"/>
        <v>-0.30091890823963879</v>
      </c>
      <c r="AO35" s="33">
        <v>-6.7191601049999133E-5</v>
      </c>
    </row>
    <row r="36" spans="3:41" x14ac:dyDescent="0.25">
      <c r="C36" s="61" t="s">
        <v>49</v>
      </c>
      <c r="D36" s="33">
        <f>K3*K4</f>
        <v>80</v>
      </c>
      <c r="AI36" s="32">
        <v>32</v>
      </c>
      <c r="AJ36" s="1">
        <f t="shared" si="0"/>
        <v>0.39374999999999999</v>
      </c>
      <c r="AK36" s="1">
        <f t="shared" si="1"/>
        <v>0.87766924325053886</v>
      </c>
      <c r="AL36" s="1">
        <f t="shared" si="2"/>
        <v>0.60624999999999996</v>
      </c>
      <c r="AM36" s="1">
        <f t="shared" si="3"/>
        <v>0.93233340540831988</v>
      </c>
      <c r="AN36" s="1">
        <f t="shared" si="4"/>
        <v>-0.26840103619470485</v>
      </c>
      <c r="AO36" s="33">
        <v>-5.984251968520031E-5</v>
      </c>
    </row>
    <row r="37" spans="3:41" ht="15.75" thickBot="1" x14ac:dyDescent="0.3">
      <c r="C37" s="62" t="s">
        <v>47</v>
      </c>
      <c r="D37" s="30">
        <f>D35*( SQRT(D34/(D36)))</f>
        <v>5.6897793008931844E-5</v>
      </c>
      <c r="AI37" s="32">
        <v>33</v>
      </c>
      <c r="AJ37" s="1">
        <f t="shared" si="0"/>
        <v>0.40625</v>
      </c>
      <c r="AK37" s="1">
        <f t="shared" si="1"/>
        <v>0.88151777192158443</v>
      </c>
      <c r="AL37" s="1">
        <f t="shared" si="2"/>
        <v>0.59375</v>
      </c>
      <c r="AM37" s="1">
        <f t="shared" si="3"/>
        <v>0.92961796336964952</v>
      </c>
      <c r="AN37" s="1">
        <f t="shared" si="4"/>
        <v>-0.23617194000999964</v>
      </c>
      <c r="AO37" s="33">
        <v>-5.984251968520031E-5</v>
      </c>
    </row>
    <row r="38" spans="3:41" x14ac:dyDescent="0.25">
      <c r="AI38" s="32">
        <v>34</v>
      </c>
      <c r="AJ38" s="1">
        <f t="shared" si="0"/>
        <v>0.41875000000000001</v>
      </c>
      <c r="AK38" s="1">
        <f t="shared" si="1"/>
        <v>0.88526577580203869</v>
      </c>
      <c r="AL38" s="1">
        <f t="shared" si="2"/>
        <v>0.58125000000000004</v>
      </c>
      <c r="AM38" s="1">
        <f t="shared" si="3"/>
        <v>0.92685290448900204</v>
      </c>
      <c r="AN38" s="1">
        <f t="shared" si="4"/>
        <v>-0.20419280185299005</v>
      </c>
      <c r="AO38" s="33">
        <v>-5.6692913385999327E-5</v>
      </c>
    </row>
    <row r="39" spans="3:41" x14ac:dyDescent="0.25">
      <c r="AI39" s="32">
        <v>35</v>
      </c>
      <c r="AJ39" s="1">
        <f t="shared" si="0"/>
        <v>0.43125000000000002</v>
      </c>
      <c r="AK39" s="1">
        <f t="shared" si="1"/>
        <v>0.8889187668730304</v>
      </c>
      <c r="AL39" s="1">
        <f t="shared" si="2"/>
        <v>0.56874999999999998</v>
      </c>
      <c r="AM39" s="1">
        <f t="shared" si="3"/>
        <v>0.92403622531703655</v>
      </c>
      <c r="AN39" s="1">
        <f t="shared" si="4"/>
        <v>-0.17242672096007022</v>
      </c>
      <c r="AO39" s="33">
        <v>-4.88188976377011E-5</v>
      </c>
    </row>
    <row r="40" spans="3:41" x14ac:dyDescent="0.25">
      <c r="AI40" s="32">
        <v>36</v>
      </c>
      <c r="AJ40" s="1">
        <f t="shared" si="0"/>
        <v>0.44374999999999998</v>
      </c>
      <c r="AK40" s="1">
        <f t="shared" si="1"/>
        <v>0.89248180566384738</v>
      </c>
      <c r="AL40" s="1">
        <f t="shared" si="2"/>
        <v>0.55625000000000002</v>
      </c>
      <c r="AM40" s="1">
        <f t="shared" si="3"/>
        <v>0.92116579524957742</v>
      </c>
      <c r="AN40" s="1">
        <f t="shared" si="4"/>
        <v>-0.1408383888659345</v>
      </c>
      <c r="AO40" s="33">
        <v>-3.2895888014300781E-5</v>
      </c>
    </row>
    <row r="41" spans="3:41" x14ac:dyDescent="0.25">
      <c r="AI41" s="32">
        <v>37</v>
      </c>
      <c r="AJ41" s="1">
        <f t="shared" si="0"/>
        <v>0.45624999999999999</v>
      </c>
      <c r="AK41" s="1">
        <f t="shared" si="1"/>
        <v>0.89595954977027736</v>
      </c>
      <c r="AL41" s="1">
        <f t="shared" si="2"/>
        <v>0.54374999999999996</v>
      </c>
      <c r="AM41" s="1">
        <f t="shared" si="3"/>
        <v>0.91823934538784691</v>
      </c>
      <c r="AN41" s="1">
        <f t="shared" si="4"/>
        <v>-0.10939379648226645</v>
      </c>
      <c r="AO41" s="33">
        <v>3.6745406822996651E-6</v>
      </c>
    </row>
    <row r="42" spans="3:41" x14ac:dyDescent="0.25">
      <c r="AI42" s="32">
        <v>38</v>
      </c>
      <c r="AJ42" s="1">
        <f t="shared" si="0"/>
        <v>0.46875</v>
      </c>
      <c r="AK42" s="1">
        <f t="shared" si="1"/>
        <v>0.89935629598512135</v>
      </c>
      <c r="AL42" s="1">
        <f t="shared" si="2"/>
        <v>0.53125</v>
      </c>
      <c r="AM42" s="1">
        <f t="shared" si="3"/>
        <v>0.91525445614133283</v>
      </c>
      <c r="AN42" s="1">
        <f t="shared" si="4"/>
        <v>-7.8059966366998385E-2</v>
      </c>
      <c r="AO42" s="33">
        <v>4.1994750654998289E-6</v>
      </c>
    </row>
    <row r="43" spans="3:41" x14ac:dyDescent="0.25">
      <c r="AI43" s="32">
        <v>39</v>
      </c>
      <c r="AJ43" s="1">
        <f t="shared" si="0"/>
        <v>0.48125000000000001</v>
      </c>
      <c r="AK43" s="1">
        <f t="shared" si="1"/>
        <v>0.90267601702825595</v>
      </c>
      <c r="AL43" s="1">
        <f t="shared" si="2"/>
        <v>0.51875000000000004</v>
      </c>
      <c r="AM43" s="1">
        <f t="shared" si="3"/>
        <v>0.91220854339809221</v>
      </c>
      <c r="AN43" s="1">
        <f t="shared" si="4"/>
        <v>-4.6804704475896027E-2</v>
      </c>
      <c r="AO43" s="33">
        <v>1.8722659667699471E-5</v>
      </c>
    </row>
    <row r="44" spans="3:41" x14ac:dyDescent="0.25">
      <c r="AI44" s="32">
        <v>40</v>
      </c>
      <c r="AJ44" s="1">
        <f t="shared" si="0"/>
        <v>0.49375000000000002</v>
      </c>
      <c r="AK44" s="1">
        <f t="shared" si="1"/>
        <v>0.90592239368953276</v>
      </c>
      <c r="AL44" s="1">
        <f t="shared" si="2"/>
        <v>0.50624999999999998</v>
      </c>
      <c r="AM44" s="1">
        <f t="shared" si="3"/>
        <v>0.90909884305801247</v>
      </c>
      <c r="AN44" s="1">
        <f t="shared" si="4"/>
        <v>-1.5596366399235411E-2</v>
      </c>
      <c r="AO44" s="33">
        <v>2.6246719160099699E-5</v>
      </c>
    </row>
    <row r="45" spans="3:41" x14ac:dyDescent="0.25">
      <c r="AI45" s="32">
        <v>41</v>
      </c>
      <c r="AJ45" s="1">
        <f t="shared" si="0"/>
        <v>0.50624999999999998</v>
      </c>
      <c r="AK45" s="1">
        <f t="shared" si="1"/>
        <v>0.90909884305801247</v>
      </c>
      <c r="AL45" s="1">
        <f t="shared" si="2"/>
        <v>0.49375000000000002</v>
      </c>
      <c r="AM45" s="1">
        <f t="shared" si="3"/>
        <v>0.90592239368953276</v>
      </c>
      <c r="AN45" s="1">
        <f t="shared" si="4"/>
        <v>1.5596366399235411E-2</v>
      </c>
      <c r="AO45" s="33">
        <v>5.5643044619798493E-5</v>
      </c>
    </row>
    <row r="46" spans="3:41" x14ac:dyDescent="0.25">
      <c r="AI46" s="32">
        <v>42</v>
      </c>
      <c r="AJ46" s="1">
        <f t="shared" si="0"/>
        <v>0.51875000000000004</v>
      </c>
      <c r="AK46" s="1">
        <f t="shared" si="1"/>
        <v>0.91220854339809221</v>
      </c>
      <c r="AL46" s="1">
        <f t="shared" si="2"/>
        <v>0.48124999999999996</v>
      </c>
      <c r="AM46" s="1">
        <f t="shared" si="3"/>
        <v>0.90267601702825595</v>
      </c>
      <c r="AN46" s="1">
        <f t="shared" si="4"/>
        <v>4.6804704475896027E-2</v>
      </c>
      <c r="AO46" s="33">
        <v>5.6780402449699632E-5</v>
      </c>
    </row>
    <row r="47" spans="3:41" x14ac:dyDescent="0.25">
      <c r="AI47" s="32">
        <v>43</v>
      </c>
      <c r="AJ47" s="1">
        <f t="shared" si="0"/>
        <v>0.53125</v>
      </c>
      <c r="AK47" s="1">
        <f t="shared" si="1"/>
        <v>0.91525445614133283</v>
      </c>
      <c r="AL47" s="1">
        <f t="shared" si="2"/>
        <v>0.46875</v>
      </c>
      <c r="AM47" s="1">
        <f t="shared" si="3"/>
        <v>0.89935629598512135</v>
      </c>
      <c r="AN47" s="1">
        <f t="shared" si="4"/>
        <v>7.8059966366998385E-2</v>
      </c>
      <c r="AO47" s="33">
        <v>5.8617672791198138E-5</v>
      </c>
    </row>
    <row r="48" spans="3:41" x14ac:dyDescent="0.25">
      <c r="AI48" s="32">
        <v>44</v>
      </c>
      <c r="AJ48" s="1">
        <f t="shared" si="0"/>
        <v>0.54374999999999996</v>
      </c>
      <c r="AK48" s="1">
        <f t="shared" si="1"/>
        <v>0.91823934538784691</v>
      </c>
      <c r="AL48" s="1">
        <f t="shared" si="2"/>
        <v>0.45625000000000004</v>
      </c>
      <c r="AM48" s="1">
        <f t="shared" si="3"/>
        <v>0.89595954977027736</v>
      </c>
      <c r="AN48" s="1">
        <f t="shared" si="4"/>
        <v>0.10939379648226645</v>
      </c>
      <c r="AO48" s="33">
        <v>5.8792650918999482E-5</v>
      </c>
    </row>
    <row r="49" spans="35:41" x14ac:dyDescent="0.25">
      <c r="AI49" s="32">
        <v>45</v>
      </c>
      <c r="AJ49" s="1">
        <f t="shared" si="0"/>
        <v>0.55625000000000002</v>
      </c>
      <c r="AK49" s="1">
        <f t="shared" si="1"/>
        <v>0.92116579524957742</v>
      </c>
      <c r="AL49" s="1">
        <f t="shared" si="2"/>
        <v>0.44374999999999998</v>
      </c>
      <c r="AM49" s="1">
        <f t="shared" si="3"/>
        <v>0.89248180566384738</v>
      </c>
      <c r="AN49" s="1">
        <f t="shared" si="4"/>
        <v>0.1408383888659345</v>
      </c>
      <c r="AO49" s="33">
        <v>5.9230096237698759E-5</v>
      </c>
    </row>
    <row r="50" spans="35:41" x14ac:dyDescent="0.25">
      <c r="AI50" s="32">
        <v>46</v>
      </c>
      <c r="AJ50" s="1">
        <f t="shared" si="0"/>
        <v>0.56874999999999998</v>
      </c>
      <c r="AK50" s="1">
        <f t="shared" si="1"/>
        <v>0.92403622531703655</v>
      </c>
      <c r="AL50" s="1">
        <f t="shared" si="2"/>
        <v>0.43125000000000002</v>
      </c>
      <c r="AM50" s="1">
        <f t="shared" si="3"/>
        <v>0.8889187668730304</v>
      </c>
      <c r="AN50" s="1">
        <f t="shared" si="4"/>
        <v>0.17242672096007022</v>
      </c>
      <c r="AO50" s="33">
        <v>6.1679790026199222E-5</v>
      </c>
    </row>
    <row r="51" spans="35:41" x14ac:dyDescent="0.25">
      <c r="AI51" s="32">
        <v>47</v>
      </c>
      <c r="AJ51" s="1">
        <f t="shared" si="0"/>
        <v>0.58125000000000004</v>
      </c>
      <c r="AK51" s="1">
        <f t="shared" si="1"/>
        <v>0.92685290448900204</v>
      </c>
      <c r="AL51" s="1">
        <f t="shared" si="2"/>
        <v>0.41874999999999996</v>
      </c>
      <c r="AM51" s="1">
        <f t="shared" si="3"/>
        <v>0.88526577580203869</v>
      </c>
      <c r="AN51" s="1">
        <f t="shared" si="4"/>
        <v>0.20419280185299005</v>
      </c>
      <c r="AO51" s="33">
        <v>6.9291338582699175E-5</v>
      </c>
    </row>
    <row r="52" spans="35:41" x14ac:dyDescent="0.25">
      <c r="AI52" s="32">
        <v>48</v>
      </c>
      <c r="AJ52" s="1">
        <f t="shared" si="0"/>
        <v>0.59375</v>
      </c>
      <c r="AK52" s="1">
        <f t="shared" si="1"/>
        <v>0.92961796336964952</v>
      </c>
      <c r="AL52" s="1">
        <f t="shared" si="2"/>
        <v>0.40625</v>
      </c>
      <c r="AM52" s="1">
        <f t="shared" si="3"/>
        <v>0.88151777192158443</v>
      </c>
      <c r="AN52" s="1">
        <f t="shared" si="4"/>
        <v>0.23617194000999964</v>
      </c>
      <c r="AO52" s="33">
        <v>7.2353455818298731E-5</v>
      </c>
    </row>
    <row r="53" spans="35:41" x14ac:dyDescent="0.25">
      <c r="AI53" s="32">
        <v>49</v>
      </c>
      <c r="AJ53" s="1">
        <f t="shared" si="0"/>
        <v>0.60624999999999996</v>
      </c>
      <c r="AK53" s="1">
        <f t="shared" si="1"/>
        <v>0.93233340540831988</v>
      </c>
      <c r="AL53" s="1">
        <f t="shared" si="2"/>
        <v>0.39375000000000004</v>
      </c>
      <c r="AM53" s="1">
        <f t="shared" si="3"/>
        <v>0.87766924325053886</v>
      </c>
      <c r="AN53" s="1">
        <f t="shared" si="4"/>
        <v>0.26840103619470485</v>
      </c>
      <c r="AO53" s="33">
        <v>7.6727909011298917E-5</v>
      </c>
    </row>
    <row r="54" spans="35:41" x14ac:dyDescent="0.25">
      <c r="AI54" s="32">
        <v>50</v>
      </c>
      <c r="AJ54" s="1">
        <f t="shared" si="0"/>
        <v>0.61875000000000002</v>
      </c>
      <c r="AK54" s="1">
        <f t="shared" si="1"/>
        <v>0.93500111693255283</v>
      </c>
      <c r="AL54" s="1">
        <f t="shared" si="2"/>
        <v>0.38124999999999998</v>
      </c>
      <c r="AM54" s="1">
        <f t="shared" si="3"/>
        <v>0.87371417024423537</v>
      </c>
      <c r="AN54" s="1">
        <f t="shared" si="4"/>
        <v>0.30091890823963879</v>
      </c>
      <c r="AO54" s="33">
        <v>8.7139107611799646E-5</v>
      </c>
    </row>
    <row r="55" spans="35:41" x14ac:dyDescent="0.25">
      <c r="AI55" s="32">
        <v>51</v>
      </c>
      <c r="AJ55" s="1">
        <f t="shared" si="0"/>
        <v>0.63124999999999998</v>
      </c>
      <c r="AK55" s="1">
        <f t="shared" si="1"/>
        <v>0.93762287620431106</v>
      </c>
      <c r="AL55" s="1">
        <f t="shared" si="2"/>
        <v>0.36875000000000002</v>
      </c>
      <c r="AM55" s="1">
        <f t="shared" si="3"/>
        <v>0.86964596060865607</v>
      </c>
      <c r="AN55" s="1">
        <f t="shared" si="4"/>
        <v>0.33376665557466606</v>
      </c>
      <c r="AO55" s="33">
        <v>9.0288713911000629E-5</v>
      </c>
    </row>
    <row r="56" spans="35:41" x14ac:dyDescent="0.25">
      <c r="AI56" s="32">
        <v>52</v>
      </c>
      <c r="AJ56" s="1">
        <f t="shared" si="0"/>
        <v>0.64375000000000004</v>
      </c>
      <c r="AK56" s="1">
        <f t="shared" si="1"/>
        <v>0.94020036161182075</v>
      </c>
      <c r="AL56" s="1">
        <f t="shared" si="2"/>
        <v>0.35624999999999996</v>
      </c>
      <c r="AM56" s="1">
        <f t="shared" si="3"/>
        <v>0.86545737321003446</v>
      </c>
      <c r="AN56" s="1">
        <f t="shared" si="4"/>
        <v>0.36698807305277065</v>
      </c>
      <c r="AO56" s="33">
        <v>1.0953630796169821E-4</v>
      </c>
    </row>
    <row r="57" spans="35:41" x14ac:dyDescent="0.25">
      <c r="AI57" s="32">
        <v>53</v>
      </c>
      <c r="AJ57" s="1">
        <f t="shared" si="0"/>
        <v>0.65625</v>
      </c>
      <c r="AK57" s="1">
        <f t="shared" si="1"/>
        <v>0.94273515909458949</v>
      </c>
      <c r="AL57" s="1">
        <f t="shared" si="2"/>
        <v>0.34375</v>
      </c>
      <c r="AM57" s="1">
        <f t="shared" si="3"/>
        <v>0.86114042880167974</v>
      </c>
      <c r="AN57" s="1">
        <f t="shared" si="4"/>
        <v>0.4006301257381869</v>
      </c>
      <c r="AO57" s="33">
        <v>1.12423447069198E-4</v>
      </c>
    </row>
    <row r="58" spans="35:41" x14ac:dyDescent="0.25">
      <c r="AI58" s="32">
        <v>54</v>
      </c>
      <c r="AJ58" s="1">
        <f t="shared" si="0"/>
        <v>0.66874999999999996</v>
      </c>
      <c r="AK58" s="1">
        <f t="shared" si="1"/>
        <v>0.94522876888652319</v>
      </c>
      <c r="AL58" s="1">
        <f t="shared" si="2"/>
        <v>0.33125000000000004</v>
      </c>
      <c r="AM58" s="1">
        <f t="shared" si="3"/>
        <v>0.85668630471196727</v>
      </c>
      <c r="AN58" s="1">
        <f t="shared" si="4"/>
        <v>0.43474349909706955</v>
      </c>
      <c r="AO58" s="33">
        <v>1.158355205596994E-4</v>
      </c>
    </row>
    <row r="59" spans="35:41" x14ac:dyDescent="0.25">
      <c r="AI59" s="32">
        <v>55</v>
      </c>
      <c r="AJ59" s="1">
        <f t="shared" si="0"/>
        <v>0.68125000000000002</v>
      </c>
      <c r="AK59" s="1">
        <f t="shared" si="1"/>
        <v>0.94768261165125156</v>
      </c>
      <c r="AL59" s="1">
        <f t="shared" si="2"/>
        <v>0.31874999999999998</v>
      </c>
      <c r="AM59" s="1">
        <f t="shared" si="3"/>
        <v>0.85208520988517489</v>
      </c>
      <c r="AN59" s="1">
        <f t="shared" si="4"/>
        <v>0.4693832426714365</v>
      </c>
      <c r="AO59" s="33">
        <v>1.2965879265069979E-4</v>
      </c>
    </row>
    <row r="60" spans="35:41" x14ac:dyDescent="0.25">
      <c r="AI60" s="32">
        <v>56</v>
      </c>
      <c r="AJ60" s="1">
        <f t="shared" si="0"/>
        <v>0.69374999999999998</v>
      </c>
      <c r="AK60" s="1">
        <f t="shared" si="1"/>
        <v>0.95009803407451898</v>
      </c>
      <c r="AL60" s="1">
        <f t="shared" si="2"/>
        <v>0.30625000000000002</v>
      </c>
      <c r="AM60" s="1">
        <f t="shared" si="3"/>
        <v>0.84732623567844334</v>
      </c>
      <c r="AN60" s="1">
        <f t="shared" si="4"/>
        <v>0.50460953012473142</v>
      </c>
      <c r="AO60" s="33">
        <v>1.3027121609770001E-4</v>
      </c>
    </row>
    <row r="61" spans="35:41" x14ac:dyDescent="0.25">
      <c r="AI61" s="32">
        <v>57</v>
      </c>
      <c r="AJ61" s="1">
        <f t="shared" si="0"/>
        <v>0.70625000000000004</v>
      </c>
      <c r="AK61" s="1">
        <f t="shared" si="1"/>
        <v>0.95247631397053778</v>
      </c>
      <c r="AL61" s="1">
        <f t="shared" si="2"/>
        <v>0.29374999999999996</v>
      </c>
      <c r="AM61" s="1">
        <f t="shared" si="3"/>
        <v>0.8423971765065742</v>
      </c>
      <c r="AN61" s="1">
        <f t="shared" si="4"/>
        <v>0.54048856494806119</v>
      </c>
      <c r="AO61" s="33">
        <v>1.396325459317987E-4</v>
      </c>
    </row>
    <row r="62" spans="35:41" x14ac:dyDescent="0.25">
      <c r="AI62" s="32">
        <v>58</v>
      </c>
      <c r="AJ62" s="1">
        <f t="shared" si="0"/>
        <v>0.71875</v>
      </c>
      <c r="AK62" s="1">
        <f t="shared" si="1"/>
        <v>0.95481866495234291</v>
      </c>
      <c r="AL62" s="1">
        <f t="shared" si="2"/>
        <v>0.28125</v>
      </c>
      <c r="AM62" s="1">
        <f t="shared" si="3"/>
        <v>0.83728431266736147</v>
      </c>
      <c r="AN62" s="1">
        <f t="shared" si="4"/>
        <v>0.57709366971925891</v>
      </c>
      <c r="AO62" s="33">
        <v>1.4041994750619779E-4</v>
      </c>
    </row>
    <row r="63" spans="35:41" x14ac:dyDescent="0.25">
      <c r="AI63" s="32">
        <v>59</v>
      </c>
      <c r="AJ63" s="1">
        <f t="shared" si="0"/>
        <v>0.73124999999999996</v>
      </c>
      <c r="AK63" s="1">
        <f t="shared" si="1"/>
        <v>0.95712624071026431</v>
      </c>
      <c r="AL63" s="1">
        <f t="shared" si="2"/>
        <v>0.26875000000000004</v>
      </c>
      <c r="AM63" s="1">
        <f t="shared" si="3"/>
        <v>0.83197214529372965</v>
      </c>
      <c r="AN63" s="1">
        <f t="shared" si="4"/>
        <v>0.61450660849518524</v>
      </c>
      <c r="AO63" s="33">
        <v>1.4278215223099969E-4</v>
      </c>
    </row>
    <row r="64" spans="35:41" x14ac:dyDescent="0.25">
      <c r="AI64" s="32">
        <v>60</v>
      </c>
      <c r="AJ64" s="1">
        <f t="shared" si="0"/>
        <v>0.74375000000000002</v>
      </c>
      <c r="AK64" s="1">
        <f t="shared" si="1"/>
        <v>0.95940013893748965</v>
      </c>
      <c r="AL64" s="1">
        <f t="shared" si="2"/>
        <v>0.25624999999999998</v>
      </c>
      <c r="AM64" s="1">
        <f t="shared" si="3"/>
        <v>0.82644307010087958</v>
      </c>
      <c r="AN64" s="1">
        <f t="shared" si="4"/>
        <v>0.6528192079877555</v>
      </c>
      <c r="AO64" s="33">
        <v>1.5013123359579851E-4</v>
      </c>
    </row>
    <row r="65" spans="35:41" x14ac:dyDescent="0.25">
      <c r="AI65" s="32">
        <v>61</v>
      </c>
      <c r="AJ65" s="1">
        <f t="shared" si="0"/>
        <v>0.75624999999999998</v>
      </c>
      <c r="AK65" s="1">
        <f t="shared" si="1"/>
        <v>0.96164140493723416</v>
      </c>
      <c r="AL65" s="1">
        <f t="shared" si="2"/>
        <v>0.24375000000000002</v>
      </c>
      <c r="AM65" s="1">
        <f t="shared" si="3"/>
        <v>0.8206769720324929</v>
      </c>
      <c r="AN65" s="1">
        <f t="shared" si="4"/>
        <v>0.69213536556227961</v>
      </c>
      <c r="AO65" s="33">
        <v>1.5328083989499949E-4</v>
      </c>
    </row>
    <row r="66" spans="35:41" x14ac:dyDescent="0.25">
      <c r="AI66" s="32">
        <v>62</v>
      </c>
      <c r="AJ66" s="1">
        <f t="shared" si="0"/>
        <v>0.76875000000000004</v>
      </c>
      <c r="AK66" s="1">
        <f t="shared" si="1"/>
        <v>0.96385103494214552</v>
      </c>
      <c r="AL66" s="1">
        <f t="shared" si="2"/>
        <v>0.23124999999999996</v>
      </c>
      <c r="AM66" s="1">
        <f t="shared" si="3"/>
        <v>0.81465071646106268</v>
      </c>
      <c r="AN66" s="1">
        <f t="shared" si="4"/>
        <v>0.7325735637421168</v>
      </c>
      <c r="AO66" s="33">
        <v>1.6167979002649959E-4</v>
      </c>
    </row>
    <row r="67" spans="35:41" x14ac:dyDescent="0.25">
      <c r="AI67" s="32">
        <v>63</v>
      </c>
      <c r="AJ67" s="1">
        <f t="shared" si="0"/>
        <v>0.78125</v>
      </c>
      <c r="AK67" s="1">
        <f t="shared" si="1"/>
        <v>0.96602997917317479</v>
      </c>
      <c r="AL67" s="1">
        <f t="shared" si="2"/>
        <v>0.21875</v>
      </c>
      <c r="AM67" s="1">
        <f t="shared" si="3"/>
        <v>0.80833750333726595</v>
      </c>
      <c r="AN67" s="1">
        <f t="shared" si="4"/>
        <v>0.77427005635431245</v>
      </c>
      <c r="AO67" s="33">
        <v>1.6272965879309979E-4</v>
      </c>
    </row>
    <row r="68" spans="35:41" x14ac:dyDescent="0.25">
      <c r="AI68" s="32">
        <v>64</v>
      </c>
      <c r="AJ68" s="1">
        <f t="shared" si="0"/>
        <v>0.79374999999999996</v>
      </c>
      <c r="AK68" s="1">
        <f t="shared" si="1"/>
        <v>0.96817914466218191</v>
      </c>
      <c r="AL68" s="1">
        <f t="shared" si="2"/>
        <v>0.20625000000000004</v>
      </c>
      <c r="AM68" s="1">
        <f t="shared" si="3"/>
        <v>0.80170603714906297</v>
      </c>
      <c r="AN68" s="1">
        <f t="shared" si="4"/>
        <v>0.81738295788941406</v>
      </c>
      <c r="AO68" s="33">
        <v>1.747156605422986E-4</v>
      </c>
    </row>
    <row r="69" spans="35:41" x14ac:dyDescent="0.25">
      <c r="AI69" s="32">
        <v>65</v>
      </c>
      <c r="AJ69" s="1">
        <f t="shared" si="0"/>
        <v>0.80625000000000002</v>
      </c>
      <c r="AK69" s="1">
        <f t="shared" si="1"/>
        <v>0.97029939785993358</v>
      </c>
      <c r="AL69" s="1">
        <f t="shared" si="2"/>
        <v>0.19374999999999998</v>
      </c>
      <c r="AM69" s="1">
        <f t="shared" si="3"/>
        <v>0.79471944537963402</v>
      </c>
      <c r="AN69" s="1">
        <f t="shared" si="4"/>
        <v>0.86209756667827087</v>
      </c>
      <c r="AO69" s="33">
        <v>1.993875765527002E-4</v>
      </c>
    </row>
    <row r="70" spans="35:41" x14ac:dyDescent="0.25">
      <c r="AI70" s="32">
        <v>66</v>
      </c>
      <c r="AJ70" s="1">
        <f t="shared" ref="AJ70:AJ84" si="24">(AI70-0.5)/$AJ$3</f>
        <v>0.81874999999999998</v>
      </c>
      <c r="AK70" s="1">
        <f t="shared" ref="AK70:AK84" si="25">POWER(AJ70, 0.14)</f>
        <v>0.97239156704886653</v>
      </c>
      <c r="AL70" s="1">
        <f t="shared" ref="AL70:AL84" si="26">1-AJ70</f>
        <v>0.18125000000000002</v>
      </c>
      <c r="AM70" s="1">
        <f t="shared" ref="AM70:AM84" si="27">AL70^0.14</f>
        <v>0.78733384742934365</v>
      </c>
      <c r="AN70" s="1">
        <f t="shared" ref="AN70:AN84" si="28">4.91* (AK70 - AM70)</f>
        <v>0.90863340333185738</v>
      </c>
      <c r="AO70" s="33">
        <v>2.0227471566029891E-4</v>
      </c>
    </row>
    <row r="71" spans="35:41" x14ac:dyDescent="0.25">
      <c r="AI71" s="32">
        <v>67</v>
      </c>
      <c r="AJ71" s="1">
        <f t="shared" si="24"/>
        <v>0.83125000000000004</v>
      </c>
      <c r="AK71" s="1">
        <f t="shared" si="25"/>
        <v>0.97445644457797109</v>
      </c>
      <c r="AL71" s="1">
        <f t="shared" si="26"/>
        <v>0.16874999999999996</v>
      </c>
      <c r="AM71" s="1">
        <f t="shared" si="27"/>
        <v>0.77949642802128538</v>
      </c>
      <c r="AN71" s="1">
        <f t="shared" si="28"/>
        <v>0.95725368129332689</v>
      </c>
      <c r="AO71" s="33">
        <v>2.346456692917005E-4</v>
      </c>
    </row>
    <row r="72" spans="35:41" x14ac:dyDescent="0.25">
      <c r="AI72" s="32">
        <v>68</v>
      </c>
      <c r="AJ72" s="1">
        <f t="shared" si="24"/>
        <v>0.84375</v>
      </c>
      <c r="AK72" s="1">
        <f t="shared" si="25"/>
        <v>0.976494788935372</v>
      </c>
      <c r="AL72" s="1">
        <f t="shared" si="26"/>
        <v>0.15625</v>
      </c>
      <c r="AM72" s="1">
        <f t="shared" si="27"/>
        <v>0.77114279221904158</v>
      </c>
      <c r="AN72" s="1">
        <f t="shared" si="28"/>
        <v>1.0082783038771823</v>
      </c>
      <c r="AO72" s="33">
        <v>2.401574803151986E-4</v>
      </c>
    </row>
    <row r="73" spans="35:41" x14ac:dyDescent="0.25">
      <c r="AI73" s="32">
        <v>69</v>
      </c>
      <c r="AJ73" s="1">
        <f t="shared" si="24"/>
        <v>0.85624999999999996</v>
      </c>
      <c r="AK73" s="1">
        <f t="shared" si="25"/>
        <v>0.97850732667260953</v>
      </c>
      <c r="AL73" s="1">
        <f t="shared" si="26"/>
        <v>0.14375000000000004</v>
      </c>
      <c r="AM73" s="1">
        <f t="shared" si="27"/>
        <v>0.76219325199866772</v>
      </c>
      <c r="AN73" s="1">
        <f t="shared" si="28"/>
        <v>1.0621021066490544</v>
      </c>
      <c r="AO73" s="33">
        <v>2.5616797900249958E-4</v>
      </c>
    </row>
    <row r="74" spans="35:41" x14ac:dyDescent="0.25">
      <c r="AI74" s="32">
        <v>70</v>
      </c>
      <c r="AJ74" s="1">
        <f t="shared" si="24"/>
        <v>0.86875000000000002</v>
      </c>
      <c r="AK74" s="1">
        <f t="shared" si="25"/>
        <v>0.98049475419322984</v>
      </c>
      <c r="AL74" s="1">
        <f t="shared" si="26"/>
        <v>0.13124999999999998</v>
      </c>
      <c r="AM74" s="1">
        <f t="shared" si="27"/>
        <v>0.75254747635212049</v>
      </c>
      <c r="AN74" s="1">
        <f t="shared" si="28"/>
        <v>1.119221134199847</v>
      </c>
      <c r="AO74" s="33">
        <v>2.5721784776909978E-4</v>
      </c>
    </row>
    <row r="75" spans="35:41" x14ac:dyDescent="0.25">
      <c r="AI75" s="32">
        <v>71</v>
      </c>
      <c r="AJ75" s="1">
        <f t="shared" si="24"/>
        <v>0.88124999999999998</v>
      </c>
      <c r="AK75" s="1">
        <f t="shared" si="25"/>
        <v>0.98245773941705727</v>
      </c>
      <c r="AL75" s="1">
        <f t="shared" si="26"/>
        <v>0.11875000000000002</v>
      </c>
      <c r="AM75" s="1">
        <f t="shared" si="27"/>
        <v>0.7420765477520872</v>
      </c>
      <c r="AN75" s="1">
        <f t="shared" si="28"/>
        <v>1.1802716510750031</v>
      </c>
      <c r="AO75" s="33">
        <v>3.5065616797849963E-4</v>
      </c>
    </row>
    <row r="76" spans="35:41" x14ac:dyDescent="0.25">
      <c r="AI76" s="32">
        <v>72</v>
      </c>
      <c r="AJ76" s="1">
        <f t="shared" si="24"/>
        <v>0.89375000000000004</v>
      </c>
      <c r="AK76" s="1">
        <f t="shared" si="25"/>
        <v>0.98439692333042084</v>
      </c>
      <c r="AL76" s="1">
        <f t="shared" si="26"/>
        <v>0.10624999999999996</v>
      </c>
      <c r="AM76" s="1">
        <f t="shared" si="27"/>
        <v>0.73061073891706252</v>
      </c>
      <c r="AN76" s="1">
        <f t="shared" si="28"/>
        <v>1.2460901654695893</v>
      </c>
      <c r="AO76" s="33">
        <v>3.5170603674509983E-4</v>
      </c>
    </row>
    <row r="77" spans="35:41" x14ac:dyDescent="0.25">
      <c r="AI77" s="32">
        <v>73</v>
      </c>
      <c r="AJ77" s="1">
        <f t="shared" si="24"/>
        <v>0.90625</v>
      </c>
      <c r="AK77" s="1">
        <f t="shared" si="25"/>
        <v>0.98631292143162619</v>
      </c>
      <c r="AL77" s="1">
        <f t="shared" si="26"/>
        <v>9.375E-2</v>
      </c>
      <c r="AM77" s="1">
        <f t="shared" si="27"/>
        <v>0.71791987851074301</v>
      </c>
      <c r="AN77" s="1">
        <f t="shared" si="28"/>
        <v>1.3178098407415364</v>
      </c>
      <c r="AO77" s="33">
        <v>3.6281714785670049E-4</v>
      </c>
    </row>
    <row r="78" spans="35:41" x14ac:dyDescent="0.25">
      <c r="AI78" s="32">
        <v>74</v>
      </c>
      <c r="AJ78" s="1">
        <f t="shared" si="24"/>
        <v>0.91874999999999996</v>
      </c>
      <c r="AK78" s="1">
        <f t="shared" si="25"/>
        <v>0.98820632508009287</v>
      </c>
      <c r="AL78" s="1">
        <f t="shared" si="26"/>
        <v>8.1250000000000044E-2</v>
      </c>
      <c r="AM78" s="1">
        <f t="shared" si="27"/>
        <v>0.70368010381224344</v>
      </c>
      <c r="AN78" s="1">
        <f t="shared" si="28"/>
        <v>1.3970237464251407</v>
      </c>
      <c r="AO78" s="33">
        <v>3.6307961504819872E-4</v>
      </c>
    </row>
    <row r="79" spans="35:41" x14ac:dyDescent="0.25">
      <c r="AI79" s="32">
        <v>75</v>
      </c>
      <c r="AJ79" s="1">
        <f t="shared" si="24"/>
        <v>0.93125000000000002</v>
      </c>
      <c r="AK79" s="1">
        <f t="shared" si="25"/>
        <v>0.99007770275679186</v>
      </c>
      <c r="AL79" s="1">
        <f t="shared" si="26"/>
        <v>6.8749999999999978E-2</v>
      </c>
      <c r="AM79" s="1">
        <f t="shared" si="27"/>
        <v>0.68741369219949156</v>
      </c>
      <c r="AN79" s="1">
        <f t="shared" si="28"/>
        <v>1.4860802918363445</v>
      </c>
      <c r="AO79" s="33">
        <v>3.7699037620269991E-4</v>
      </c>
    </row>
    <row r="80" spans="35:41" x14ac:dyDescent="0.25">
      <c r="AI80" s="32">
        <v>76</v>
      </c>
      <c r="AJ80" s="1">
        <f t="shared" si="24"/>
        <v>0.94374999999999998</v>
      </c>
      <c r="AK80" s="1">
        <f t="shared" si="25"/>
        <v>0.9919276012429229</v>
      </c>
      <c r="AL80" s="1">
        <f t="shared" si="26"/>
        <v>5.6250000000000022E-2</v>
      </c>
      <c r="AM80" s="1">
        <f t="shared" si="27"/>
        <v>0.66837031631682453</v>
      </c>
      <c r="AN80" s="1">
        <f t="shared" si="28"/>
        <v>1.5886662689871429</v>
      </c>
      <c r="AO80" s="33">
        <v>3.8320209973709968E-4</v>
      </c>
    </row>
    <row r="81" spans="35:41" x14ac:dyDescent="0.25">
      <c r="AI81" s="32">
        <v>77</v>
      </c>
      <c r="AJ81" s="1">
        <f t="shared" si="24"/>
        <v>0.95625000000000004</v>
      </c>
      <c r="AK81" s="1">
        <f t="shared" si="25"/>
        <v>0.99375654672314129</v>
      </c>
      <c r="AL81" s="1">
        <f t="shared" si="26"/>
        <v>4.3749999999999956E-2</v>
      </c>
      <c r="AM81" s="1">
        <f t="shared" si="27"/>
        <v>0.64526324525910461</v>
      </c>
      <c r="AN81" s="1">
        <f t="shared" si="28"/>
        <v>1.7111021101884201</v>
      </c>
      <c r="AO81" s="33">
        <v>3.8818897637829883E-4</v>
      </c>
    </row>
    <row r="82" spans="35:41" x14ac:dyDescent="0.25">
      <c r="AI82" s="32">
        <v>78</v>
      </c>
      <c r="AJ82" s="1">
        <f t="shared" si="24"/>
        <v>0.96875</v>
      </c>
      <c r="AK82" s="1">
        <f t="shared" si="25"/>
        <v>0.9955650458190819</v>
      </c>
      <c r="AL82" s="1">
        <f t="shared" si="26"/>
        <v>3.125E-2</v>
      </c>
      <c r="AM82" s="1">
        <f t="shared" si="27"/>
        <v>0.61557220667245816</v>
      </c>
      <c r="AN82" s="1">
        <f t="shared" si="28"/>
        <v>1.8657648402099227</v>
      </c>
      <c r="AO82" s="33">
        <v>4.1364829396349929E-4</v>
      </c>
    </row>
    <row r="83" spans="35:41" x14ac:dyDescent="0.25">
      <c r="AI83" s="32">
        <v>79</v>
      </c>
      <c r="AJ83" s="1">
        <f t="shared" si="24"/>
        <v>0.98124999999999996</v>
      </c>
      <c r="AK83" s="1">
        <f t="shared" si="25"/>
        <v>0.99735358655842332</v>
      </c>
      <c r="AL83" s="1">
        <f t="shared" si="26"/>
        <v>1.8750000000000044E-2</v>
      </c>
      <c r="AM83" s="1">
        <f t="shared" si="27"/>
        <v>0.57308650004648098</v>
      </c>
      <c r="AN83" s="1">
        <f t="shared" si="28"/>
        <v>2.0831513947736369</v>
      </c>
      <c r="AO83" s="33">
        <v>5.1023622047200075E-4</v>
      </c>
    </row>
    <row r="84" spans="35:41" ht="15.75" thickBot="1" x14ac:dyDescent="0.3">
      <c r="AI84" s="28">
        <v>80</v>
      </c>
      <c r="AJ84" s="29">
        <f t="shared" si="24"/>
        <v>0.99375000000000002</v>
      </c>
      <c r="AK84" s="29">
        <f t="shared" si="25"/>
        <v>0.99912263928427725</v>
      </c>
      <c r="AL84" s="29">
        <f t="shared" si="26"/>
        <v>6.2499999999999778E-3</v>
      </c>
      <c r="AM84" s="29">
        <f t="shared" si="27"/>
        <v>0.49138647919821993</v>
      </c>
      <c r="AN84" s="29">
        <f t="shared" si="28"/>
        <v>2.4929845460225413</v>
      </c>
      <c r="AO84" s="30">
        <v>5.1758530183679957E-4</v>
      </c>
    </row>
    <row r="85" spans="35:41" ht="15.75" thickBot="1" x14ac:dyDescent="0.3"/>
    <row r="86" spans="35:41" ht="15.75" thickBot="1" x14ac:dyDescent="0.3">
      <c r="AN86" s="12" t="s">
        <v>39</v>
      </c>
      <c r="AO86" s="20">
        <f>AVERAGE(AO5:AO84)</f>
        <v>-6.1257422745431004E-19</v>
      </c>
    </row>
  </sheetData>
  <mergeCells count="3">
    <mergeCell ref="B1:C1"/>
    <mergeCell ref="C33:D33"/>
    <mergeCell ref="B25:B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6277-00FA-46D4-9232-5E30715C5D76}">
  <dimension ref="B1:AO86"/>
  <sheetViews>
    <sheetView zoomScale="104" zoomScaleNormal="75" workbookViewId="0">
      <selection activeCell="S51" sqref="S51"/>
    </sheetView>
  </sheetViews>
  <sheetFormatPr defaultRowHeight="15" x14ac:dyDescent="0.25"/>
  <cols>
    <col min="2" max="2" width="15" customWidth="1"/>
    <col min="3" max="3" width="18.28515625" bestFit="1" customWidth="1"/>
    <col min="4" max="6" width="14" bestFit="1" customWidth="1"/>
    <col min="7" max="7" width="14.7109375" bestFit="1" customWidth="1"/>
    <col min="8" max="8" width="14" bestFit="1" customWidth="1"/>
    <col min="9" max="9" width="14.7109375" bestFit="1" customWidth="1"/>
    <col min="10" max="10" width="14.85546875" bestFit="1" customWidth="1"/>
    <col min="11" max="11" width="15.5703125" bestFit="1" customWidth="1"/>
    <col min="12" max="21" width="14" bestFit="1" customWidth="1"/>
    <col min="22" max="22" width="22.85546875" bestFit="1" customWidth="1"/>
    <col min="23" max="24" width="14.7109375" bestFit="1" customWidth="1"/>
    <col min="25" max="25" width="14" bestFit="1" customWidth="1"/>
    <col min="26" max="28" width="14.7109375" bestFit="1" customWidth="1"/>
    <col min="29" max="29" width="14" bestFit="1" customWidth="1"/>
    <col min="30" max="30" width="14.7109375" bestFit="1" customWidth="1"/>
    <col min="31" max="31" width="14" bestFit="1" customWidth="1"/>
    <col min="32" max="32" width="14.7109375" bestFit="1" customWidth="1"/>
    <col min="33" max="33" width="18.28515625" bestFit="1" customWidth="1"/>
    <col min="35" max="35" width="3.7109375" bestFit="1" customWidth="1"/>
    <col min="36" max="36" width="9.42578125" bestFit="1" customWidth="1"/>
    <col min="37" max="37" width="14" bestFit="1" customWidth="1"/>
    <col min="38" max="38" width="9.42578125" bestFit="1" customWidth="1"/>
    <col min="39" max="39" width="14" bestFit="1" customWidth="1"/>
    <col min="40" max="41" width="14.7109375" bestFit="1" customWidth="1"/>
  </cols>
  <sheetData>
    <row r="1" spans="2:41" ht="20.25" thickBot="1" x14ac:dyDescent="0.35">
      <c r="B1" s="63" t="s">
        <v>42</v>
      </c>
      <c r="C1" s="64"/>
      <c r="D1" s="11"/>
      <c r="E1" s="11"/>
      <c r="F1" s="11"/>
    </row>
    <row r="2" spans="2:41" ht="15.75" thickBot="1" x14ac:dyDescent="0.3"/>
    <row r="3" spans="2:41" ht="15.75" thickBot="1" x14ac:dyDescent="0.3">
      <c r="E3" s="12" t="s">
        <v>50</v>
      </c>
      <c r="F3" s="13" t="s">
        <v>1</v>
      </c>
      <c r="G3" s="14" t="s">
        <v>2</v>
      </c>
      <c r="J3" s="15" t="s">
        <v>17</v>
      </c>
      <c r="K3" s="16">
        <f>2^K5</f>
        <v>8</v>
      </c>
      <c r="V3" s="17" t="s">
        <v>43</v>
      </c>
      <c r="W3" s="18">
        <v>1</v>
      </c>
      <c r="X3" s="19">
        <v>2</v>
      </c>
      <c r="Y3" s="19">
        <v>3</v>
      </c>
      <c r="Z3" s="19">
        <v>4</v>
      </c>
      <c r="AA3" s="19">
        <v>5</v>
      </c>
      <c r="AB3" s="19">
        <v>6</v>
      </c>
      <c r="AC3" s="19">
        <v>7</v>
      </c>
      <c r="AD3" s="19">
        <v>8</v>
      </c>
      <c r="AE3" s="19">
        <v>9</v>
      </c>
      <c r="AF3" s="20">
        <v>10</v>
      </c>
      <c r="AI3" s="21" t="s">
        <v>34</v>
      </c>
      <c r="AJ3" s="22">
        <v>80</v>
      </c>
    </row>
    <row r="4" spans="2:41" ht="15.75" thickBot="1" x14ac:dyDescent="0.3">
      <c r="D4" s="15">
        <v>-1</v>
      </c>
      <c r="E4" s="23">
        <v>120</v>
      </c>
      <c r="F4" s="24">
        <v>180</v>
      </c>
      <c r="G4" s="25">
        <v>0.25</v>
      </c>
      <c r="J4" s="26" t="s">
        <v>18</v>
      </c>
      <c r="K4" s="27">
        <v>10</v>
      </c>
      <c r="AI4" s="12" t="s">
        <v>31</v>
      </c>
      <c r="AJ4" s="13" t="s">
        <v>32</v>
      </c>
      <c r="AK4" s="13" t="s">
        <v>35</v>
      </c>
      <c r="AL4" s="13" t="s">
        <v>36</v>
      </c>
      <c r="AM4" s="13" t="s">
        <v>37</v>
      </c>
      <c r="AN4" s="13" t="s">
        <v>33</v>
      </c>
      <c r="AO4" s="14" t="s">
        <v>38</v>
      </c>
    </row>
    <row r="5" spans="2:41" ht="15.75" thickBot="1" x14ac:dyDescent="0.3">
      <c r="D5" s="9">
        <v>1</v>
      </c>
      <c r="E5" s="28">
        <v>300</v>
      </c>
      <c r="F5" s="29">
        <v>900</v>
      </c>
      <c r="G5" s="30">
        <v>1</v>
      </c>
      <c r="J5" s="9" t="s">
        <v>19</v>
      </c>
      <c r="K5" s="31">
        <v>3</v>
      </c>
      <c r="AI5" s="23">
        <v>1</v>
      </c>
      <c r="AJ5" s="24">
        <f>(AI5-0.5)/$AJ$3</f>
        <v>6.2500000000000003E-3</v>
      </c>
      <c r="AK5" s="24">
        <f>POWER(AJ5, 0.14)</f>
        <v>0.49138647919822021</v>
      </c>
      <c r="AL5" s="24">
        <f>1-AJ5</f>
        <v>0.99375000000000002</v>
      </c>
      <c r="AM5" s="24">
        <f>AL5^0.14</f>
        <v>0.99912263928427725</v>
      </c>
      <c r="AN5" s="24">
        <f>4.91* (AK5 - AM5)</f>
        <v>-2.4929845460225399</v>
      </c>
      <c r="AO5" s="25">
        <v>-3.0971128608919818E-4</v>
      </c>
    </row>
    <row r="6" spans="2:41" x14ac:dyDescent="0.25">
      <c r="AI6" s="32">
        <v>2</v>
      </c>
      <c r="AJ6" s="1">
        <f t="shared" ref="AJ6:AJ69" si="0">(AI6-0.5)/$AJ$3</f>
        <v>1.8749999999999999E-2</v>
      </c>
      <c r="AK6" s="1">
        <f t="shared" ref="AK6:AK69" si="1">POWER(AJ6, 0.14)</f>
        <v>0.57308650004648087</v>
      </c>
      <c r="AL6" s="1">
        <f t="shared" ref="AL6:AL69" si="2">1-AJ6</f>
        <v>0.98124999999999996</v>
      </c>
      <c r="AM6" s="1">
        <f t="shared" ref="AM6:AM69" si="3">AL6^0.14</f>
        <v>0.99735358655842332</v>
      </c>
      <c r="AN6" s="1">
        <f t="shared" ref="AN6:AN69" si="4">4.91* (AK6 - AM6)</f>
        <v>-2.0831513947736373</v>
      </c>
      <c r="AO6" s="33">
        <v>-3.0236220472439762E-4</v>
      </c>
    </row>
    <row r="7" spans="2:41" x14ac:dyDescent="0.25">
      <c r="AI7" s="32">
        <v>3</v>
      </c>
      <c r="AJ7" s="1">
        <f t="shared" si="0"/>
        <v>3.125E-2</v>
      </c>
      <c r="AK7" s="1">
        <f t="shared" si="1"/>
        <v>0.61557220667245816</v>
      </c>
      <c r="AL7" s="1">
        <f t="shared" si="2"/>
        <v>0.96875</v>
      </c>
      <c r="AM7" s="1">
        <f t="shared" si="3"/>
        <v>0.9955650458190819</v>
      </c>
      <c r="AN7" s="1">
        <f t="shared" si="4"/>
        <v>-1.8657648402099227</v>
      </c>
      <c r="AO7" s="33">
        <v>-2.582677165352959E-4</v>
      </c>
    </row>
    <row r="8" spans="2:41" ht="15.75" thickBot="1" x14ac:dyDescent="0.3">
      <c r="AI8" s="32">
        <v>4</v>
      </c>
      <c r="AJ8" s="1">
        <f t="shared" si="0"/>
        <v>4.3749999999999997E-2</v>
      </c>
      <c r="AK8" s="1">
        <f t="shared" si="1"/>
        <v>0.64526324525910472</v>
      </c>
      <c r="AL8" s="1">
        <f t="shared" si="2"/>
        <v>0.95625000000000004</v>
      </c>
      <c r="AM8" s="1">
        <f t="shared" si="3"/>
        <v>0.99375654672314129</v>
      </c>
      <c r="AN8" s="1">
        <f t="shared" si="4"/>
        <v>-1.7111021101884196</v>
      </c>
      <c r="AO8" s="33">
        <v>-2.4737532808399848E-4</v>
      </c>
    </row>
    <row r="9" spans="2:41" ht="15.75" thickBot="1" x14ac:dyDescent="0.3">
      <c r="L9" s="8" t="s">
        <v>57</v>
      </c>
      <c r="W9" s="34" t="s">
        <v>38</v>
      </c>
      <c r="AI9" s="32">
        <v>5</v>
      </c>
      <c r="AJ9" s="1">
        <f t="shared" si="0"/>
        <v>5.6250000000000001E-2</v>
      </c>
      <c r="AK9" s="1">
        <f t="shared" si="1"/>
        <v>0.66837031631682453</v>
      </c>
      <c r="AL9" s="1">
        <f t="shared" si="2"/>
        <v>0.94374999999999998</v>
      </c>
      <c r="AM9" s="1">
        <f t="shared" si="3"/>
        <v>0.9919276012429229</v>
      </c>
      <c r="AN9" s="1">
        <f t="shared" si="4"/>
        <v>-1.5886662689871429</v>
      </c>
      <c r="AO9" s="33">
        <v>-2.468066491687973E-4</v>
      </c>
    </row>
    <row r="10" spans="2:41" ht="15.75" thickBot="1" x14ac:dyDescent="0.3">
      <c r="D10" s="35" t="s">
        <v>0</v>
      </c>
      <c r="E10" s="36" t="s">
        <v>50</v>
      </c>
      <c r="F10" s="36" t="s">
        <v>1</v>
      </c>
      <c r="G10" s="36" t="s">
        <v>2</v>
      </c>
      <c r="H10" s="36" t="s">
        <v>51</v>
      </c>
      <c r="I10" s="36" t="s">
        <v>52</v>
      </c>
      <c r="J10" s="36" t="s">
        <v>3</v>
      </c>
      <c r="K10" s="37" t="s">
        <v>53</v>
      </c>
      <c r="L10" s="38" t="s">
        <v>4</v>
      </c>
      <c r="M10" s="39" t="s">
        <v>5</v>
      </c>
      <c r="N10" s="39" t="s">
        <v>6</v>
      </c>
      <c r="O10" s="39" t="s">
        <v>7</v>
      </c>
      <c r="P10" s="39" t="s">
        <v>8</v>
      </c>
      <c r="Q10" s="39" t="s">
        <v>9</v>
      </c>
      <c r="R10" s="39" t="s">
        <v>10</v>
      </c>
      <c r="S10" s="39" t="s">
        <v>11</v>
      </c>
      <c r="T10" s="39" t="s">
        <v>12</v>
      </c>
      <c r="U10" s="40" t="s">
        <v>13</v>
      </c>
      <c r="V10" s="41" t="s">
        <v>14</v>
      </c>
      <c r="W10" s="42" t="s">
        <v>21</v>
      </c>
      <c r="X10" s="43" t="s">
        <v>22</v>
      </c>
      <c r="Y10" s="43" t="s">
        <v>23</v>
      </c>
      <c r="Z10" s="43" t="s">
        <v>24</v>
      </c>
      <c r="AA10" s="43" t="s">
        <v>25</v>
      </c>
      <c r="AB10" s="43" t="s">
        <v>26</v>
      </c>
      <c r="AC10" s="43" t="s">
        <v>27</v>
      </c>
      <c r="AD10" s="43" t="s">
        <v>28</v>
      </c>
      <c r="AE10" s="43" t="s">
        <v>29</v>
      </c>
      <c r="AF10" s="44" t="s">
        <v>30</v>
      </c>
      <c r="AI10" s="32">
        <v>6</v>
      </c>
      <c r="AJ10" s="1">
        <f t="shared" si="0"/>
        <v>6.8750000000000006E-2</v>
      </c>
      <c r="AK10" s="1">
        <f t="shared" si="1"/>
        <v>0.68741369219949167</v>
      </c>
      <c r="AL10" s="1">
        <f t="shared" si="2"/>
        <v>0.93125000000000002</v>
      </c>
      <c r="AM10" s="1">
        <f t="shared" si="3"/>
        <v>0.99007770275679186</v>
      </c>
      <c r="AN10" s="1">
        <f t="shared" si="4"/>
        <v>-1.486080291836344</v>
      </c>
      <c r="AO10" s="33">
        <v>-2.425196850393066E-4</v>
      </c>
    </row>
    <row r="11" spans="2:41" x14ac:dyDescent="0.25">
      <c r="D11" s="23">
        <v>1</v>
      </c>
      <c r="E11" s="24">
        <v>-1</v>
      </c>
      <c r="F11" s="24">
        <v>-1</v>
      </c>
      <c r="G11" s="24">
        <v>-1</v>
      </c>
      <c r="H11" s="24">
        <f>E11*F11</f>
        <v>1</v>
      </c>
      <c r="I11" s="24">
        <f>E11*G11</f>
        <v>1</v>
      </c>
      <c r="J11" s="24">
        <f>F11*G11</f>
        <v>1</v>
      </c>
      <c r="K11" s="25">
        <f>I11*F11</f>
        <v>-1</v>
      </c>
      <c r="L11" s="23">
        <v>4.9875765529309002E-2</v>
      </c>
      <c r="M11" s="24">
        <v>4.9923447069116E-2</v>
      </c>
      <c r="N11" s="24">
        <v>5.0031496062992002E-2</v>
      </c>
      <c r="O11" s="24">
        <v>4.967760279965E-2</v>
      </c>
      <c r="P11" s="24">
        <v>4.9831583552055997E-2</v>
      </c>
      <c r="Q11" s="24">
        <v>4.9659230096238002E-2</v>
      </c>
      <c r="R11" s="24">
        <v>5.0249343832021003E-2</v>
      </c>
      <c r="S11" s="24">
        <v>4.9801399825021998E-2</v>
      </c>
      <c r="T11" s="24">
        <v>5.0127734033246003E-2</v>
      </c>
      <c r="U11" s="25">
        <v>4.988845144357E-2</v>
      </c>
      <c r="V11" s="45">
        <f>AVERAGE(L11:U11)</f>
        <v>4.9906605424322001E-2</v>
      </c>
      <c r="W11" s="23">
        <f>L11-$V11</f>
        <v>-3.0839895012998997E-5</v>
      </c>
      <c r="X11" s="24">
        <f t="shared" ref="X11:AF18" si="5">M11-$V11</f>
        <v>1.6841644793999522E-5</v>
      </c>
      <c r="Y11" s="24">
        <f t="shared" si="5"/>
        <v>1.2489063867000133E-4</v>
      </c>
      <c r="Z11" s="24">
        <f t="shared" si="5"/>
        <v>-2.2900262467200061E-4</v>
      </c>
      <c r="AA11" s="24">
        <f t="shared" si="5"/>
        <v>-7.5021872266003986E-5</v>
      </c>
      <c r="AB11" s="24">
        <f t="shared" si="5"/>
        <v>-2.4737532808399854E-4</v>
      </c>
      <c r="AC11" s="24">
        <f t="shared" si="5"/>
        <v>3.4273840769900171E-4</v>
      </c>
      <c r="AD11" s="24">
        <f t="shared" si="5"/>
        <v>-1.0520559930000256E-4</v>
      </c>
      <c r="AE11" s="24">
        <f t="shared" si="5"/>
        <v>2.2112860892400249E-4</v>
      </c>
      <c r="AF11" s="25">
        <f t="shared" si="5"/>
        <v>-1.8153980752000365E-5</v>
      </c>
      <c r="AI11" s="32">
        <v>7</v>
      </c>
      <c r="AJ11" s="1">
        <f t="shared" si="0"/>
        <v>8.1250000000000003E-2</v>
      </c>
      <c r="AK11" s="1">
        <f t="shared" si="1"/>
        <v>0.70368010381224333</v>
      </c>
      <c r="AL11" s="1">
        <f t="shared" si="2"/>
        <v>0.91874999999999996</v>
      </c>
      <c r="AM11" s="1">
        <f t="shared" si="3"/>
        <v>0.98820632508009287</v>
      </c>
      <c r="AN11" s="1">
        <f t="shared" si="4"/>
        <v>-1.3970237464251414</v>
      </c>
      <c r="AO11" s="33">
        <v>-2.4129483814520211E-4</v>
      </c>
    </row>
    <row r="12" spans="2:41" x14ac:dyDescent="0.25">
      <c r="D12" s="32">
        <v>1</v>
      </c>
      <c r="E12" s="1">
        <v>1</v>
      </c>
      <c r="F12" s="1">
        <v>-1</v>
      </c>
      <c r="G12" s="1">
        <v>-1</v>
      </c>
      <c r="H12" s="1">
        <f t="shared" ref="H12:H18" si="6">E12*F12</f>
        <v>-1</v>
      </c>
      <c r="I12" s="1">
        <f t="shared" ref="I12:I18" si="7">E12*G12</f>
        <v>-1</v>
      </c>
      <c r="J12" s="1">
        <f t="shared" ref="J12:J18" si="8">F12*G12</f>
        <v>1</v>
      </c>
      <c r="K12" s="33">
        <f t="shared" ref="K12:K18" si="9">I12*F12</f>
        <v>1</v>
      </c>
      <c r="L12" s="32">
        <v>4.6345144356954998E-2</v>
      </c>
      <c r="M12" s="1">
        <v>4.6461942257218003E-2</v>
      </c>
      <c r="N12" s="1">
        <v>4.6517497812773E-2</v>
      </c>
      <c r="O12" s="1">
        <v>4.6195975503062002E-2</v>
      </c>
      <c r="P12" s="1">
        <v>4.6342082239720001E-2</v>
      </c>
      <c r="Q12" s="1">
        <v>4.6160542432196E-2</v>
      </c>
      <c r="R12" s="1">
        <v>4.6703412073490998E-2</v>
      </c>
      <c r="S12" s="1">
        <v>4.6398075240594999E-2</v>
      </c>
      <c r="T12" s="1">
        <v>4.6620734908136001E-2</v>
      </c>
      <c r="U12" s="33">
        <v>4.6442694663167E-2</v>
      </c>
      <c r="V12" s="27">
        <f t="shared" ref="V12:V17" si="10">AVERAGE(L12:U12)</f>
        <v>4.6418810148731296E-2</v>
      </c>
      <c r="W12" s="32">
        <f t="shared" ref="W12:W18" si="11">L12-$V12</f>
        <v>-7.366579177629784E-5</v>
      </c>
      <c r="X12" s="1">
        <f t="shared" si="5"/>
        <v>4.313210848670701E-5</v>
      </c>
      <c r="Y12" s="1">
        <f t="shared" si="5"/>
        <v>9.8687664041703649E-5</v>
      </c>
      <c r="Z12" s="1">
        <f t="shared" si="5"/>
        <v>-2.2283464566929395E-4</v>
      </c>
      <c r="AA12" s="1">
        <f t="shared" si="5"/>
        <v>-7.6727909011295448E-5</v>
      </c>
      <c r="AB12" s="1">
        <f t="shared" si="5"/>
        <v>-2.582677165352959E-4</v>
      </c>
      <c r="AC12" s="1">
        <f t="shared" si="5"/>
        <v>2.8460192475970175E-4</v>
      </c>
      <c r="AD12" s="1">
        <f t="shared" si="5"/>
        <v>-2.0734908136296748E-5</v>
      </c>
      <c r="AE12" s="1">
        <f t="shared" si="5"/>
        <v>2.0192475940470495E-4</v>
      </c>
      <c r="AF12" s="33">
        <f t="shared" si="5"/>
        <v>2.3884514435704163E-5</v>
      </c>
      <c r="AI12" s="32">
        <v>8</v>
      </c>
      <c r="AJ12" s="1">
        <f t="shared" si="0"/>
        <v>9.375E-2</v>
      </c>
      <c r="AK12" s="1">
        <f t="shared" si="1"/>
        <v>0.71791987851074301</v>
      </c>
      <c r="AL12" s="1">
        <f t="shared" si="2"/>
        <v>0.90625</v>
      </c>
      <c r="AM12" s="1">
        <f t="shared" si="3"/>
        <v>0.98631292143162619</v>
      </c>
      <c r="AN12" s="1">
        <f t="shared" si="4"/>
        <v>-1.3178098407415364</v>
      </c>
      <c r="AO12" s="33">
        <v>-2.3832020997370529E-4</v>
      </c>
    </row>
    <row r="13" spans="2:41" x14ac:dyDescent="0.25">
      <c r="D13" s="32">
        <v>1</v>
      </c>
      <c r="E13" s="1">
        <f t="shared" ref="E13:E18" si="12">E11</f>
        <v>-1</v>
      </c>
      <c r="F13" s="1">
        <v>1</v>
      </c>
      <c r="G13" s="1">
        <v>-1</v>
      </c>
      <c r="H13" s="1">
        <f t="shared" si="6"/>
        <v>-1</v>
      </c>
      <c r="I13" s="1">
        <f t="shared" si="7"/>
        <v>1</v>
      </c>
      <c r="J13" s="1">
        <f t="shared" si="8"/>
        <v>-1</v>
      </c>
      <c r="K13" s="33">
        <f t="shared" si="9"/>
        <v>1</v>
      </c>
      <c r="L13" s="32">
        <v>4.9935695538058003E-2</v>
      </c>
      <c r="M13" s="1">
        <v>4.9983814523184997E-2</v>
      </c>
      <c r="N13" s="1">
        <v>5.0088801399825002E-2</v>
      </c>
      <c r="O13" s="1">
        <v>4.9739720034996E-2</v>
      </c>
      <c r="P13" s="1">
        <v>4.9885826771653999E-2</v>
      </c>
      <c r="Q13" s="1">
        <v>4.9717847769029003E-2</v>
      </c>
      <c r="R13" s="1">
        <v>5.0297900262466999E-2</v>
      </c>
      <c r="S13" s="1">
        <v>4.9863517060366999E-2</v>
      </c>
      <c r="T13" s="1">
        <v>5.0189851268590997E-2</v>
      </c>
      <c r="U13" s="33">
        <v>4.9943569553806001E-2</v>
      </c>
      <c r="V13" s="27">
        <f t="shared" si="10"/>
        <v>4.99646544181978E-2</v>
      </c>
      <c r="W13" s="32">
        <f t="shared" si="11"/>
        <v>-2.8958880139796916E-5</v>
      </c>
      <c r="X13" s="1">
        <f t="shared" si="5"/>
        <v>1.9160104987196724E-5</v>
      </c>
      <c r="Y13" s="1">
        <f t="shared" si="5"/>
        <v>1.2414698162720172E-4</v>
      </c>
      <c r="Z13" s="1">
        <f t="shared" si="5"/>
        <v>-2.249343832017997E-4</v>
      </c>
      <c r="AA13" s="1">
        <f t="shared" si="5"/>
        <v>-7.88276465438012E-5</v>
      </c>
      <c r="AB13" s="1">
        <f t="shared" si="5"/>
        <v>-2.468066491687973E-4</v>
      </c>
      <c r="AC13" s="1">
        <f t="shared" si="5"/>
        <v>3.3324584426919907E-4</v>
      </c>
      <c r="AD13" s="1">
        <f t="shared" si="5"/>
        <v>-1.0113735783080086E-4</v>
      </c>
      <c r="AE13" s="1">
        <f t="shared" si="5"/>
        <v>2.2519685039319726E-4</v>
      </c>
      <c r="AF13" s="33">
        <f t="shared" si="5"/>
        <v>-2.1084864391798797E-5</v>
      </c>
      <c r="AI13" s="32">
        <v>9</v>
      </c>
      <c r="AJ13" s="1">
        <f t="shared" si="0"/>
        <v>0.10625</v>
      </c>
      <c r="AK13" s="1">
        <f t="shared" si="1"/>
        <v>0.73061073891706252</v>
      </c>
      <c r="AL13" s="1">
        <f t="shared" si="2"/>
        <v>0.89375000000000004</v>
      </c>
      <c r="AM13" s="1">
        <f t="shared" si="3"/>
        <v>0.98439692333042084</v>
      </c>
      <c r="AN13" s="1">
        <f t="shared" si="4"/>
        <v>-1.2460901654695893</v>
      </c>
      <c r="AO13" s="33">
        <v>-2.2948381452320141E-4</v>
      </c>
    </row>
    <row r="14" spans="2:41" x14ac:dyDescent="0.25">
      <c r="D14" s="32">
        <v>1</v>
      </c>
      <c r="E14" s="1">
        <f t="shared" si="12"/>
        <v>1</v>
      </c>
      <c r="F14" s="1">
        <v>1</v>
      </c>
      <c r="G14" s="1">
        <v>-1</v>
      </c>
      <c r="H14" s="1">
        <f t="shared" si="6"/>
        <v>1</v>
      </c>
      <c r="I14" s="1">
        <f t="shared" si="7"/>
        <v>-1</v>
      </c>
      <c r="J14" s="1">
        <f t="shared" si="8"/>
        <v>-1</v>
      </c>
      <c r="K14" s="33">
        <f t="shared" si="9"/>
        <v>-1</v>
      </c>
      <c r="L14" s="32">
        <v>4.9933508311460997E-2</v>
      </c>
      <c r="M14" s="1">
        <v>4.9975065616798001E-2</v>
      </c>
      <c r="N14" s="1">
        <v>5.0091426071741003E-2</v>
      </c>
      <c r="O14" s="1">
        <v>4.9732283464566998E-2</v>
      </c>
      <c r="P14" s="1">
        <v>4.9883639545057E-2</v>
      </c>
      <c r="Q14" s="1">
        <v>4.9720472440944997E-2</v>
      </c>
      <c r="R14" s="1">
        <v>5.0293088363954998E-2</v>
      </c>
      <c r="S14" s="1">
        <v>4.9856517935257999E-2</v>
      </c>
      <c r="T14" s="1">
        <v>5.0187664041994998E-2</v>
      </c>
      <c r="U14" s="33">
        <v>4.9944006999124997E-2</v>
      </c>
      <c r="V14" s="27">
        <f t="shared" si="10"/>
        <v>4.99617672790902E-2</v>
      </c>
      <c r="W14" s="32">
        <f t="shared" si="11"/>
        <v>-2.8258967629202214E-5</v>
      </c>
      <c r="X14" s="1">
        <f t="shared" si="5"/>
        <v>1.3298337707801089E-5</v>
      </c>
      <c r="Y14" s="1">
        <f t="shared" si="5"/>
        <v>1.2965879265080388E-4</v>
      </c>
      <c r="Z14" s="1">
        <f t="shared" si="5"/>
        <v>-2.2948381452320143E-4</v>
      </c>
      <c r="AA14" s="1">
        <f t="shared" si="5"/>
        <v>-7.8127734033199558E-5</v>
      </c>
      <c r="AB14" s="1">
        <f t="shared" si="5"/>
        <v>-2.4129483814520208E-4</v>
      </c>
      <c r="AC14" s="1">
        <f t="shared" si="5"/>
        <v>3.3132108486479822E-4</v>
      </c>
      <c r="AD14" s="1">
        <f t="shared" si="5"/>
        <v>-1.0524934383220053E-4</v>
      </c>
      <c r="AE14" s="1">
        <f t="shared" si="5"/>
        <v>2.258967629047981E-4</v>
      </c>
      <c r="AF14" s="33">
        <f t="shared" si="5"/>
        <v>-1.7760279965202408E-5</v>
      </c>
      <c r="AI14" s="32">
        <v>10</v>
      </c>
      <c r="AJ14" s="1">
        <f t="shared" si="0"/>
        <v>0.11874999999999999</v>
      </c>
      <c r="AK14" s="1">
        <f t="shared" si="1"/>
        <v>0.7420765477520872</v>
      </c>
      <c r="AL14" s="1">
        <f t="shared" si="2"/>
        <v>0.88124999999999998</v>
      </c>
      <c r="AM14" s="1">
        <f t="shared" si="3"/>
        <v>0.98245773941705727</v>
      </c>
      <c r="AN14" s="1">
        <f t="shared" si="4"/>
        <v>-1.1802716510750031</v>
      </c>
      <c r="AO14" s="33">
        <v>-2.2900262467200061E-4</v>
      </c>
    </row>
    <row r="15" spans="2:41" x14ac:dyDescent="0.25">
      <c r="D15" s="32">
        <v>1</v>
      </c>
      <c r="E15" s="1">
        <f t="shared" si="12"/>
        <v>-1</v>
      </c>
      <c r="F15" s="1">
        <f>F11</f>
        <v>-1</v>
      </c>
      <c r="G15" s="1">
        <v>1</v>
      </c>
      <c r="H15" s="1">
        <f t="shared" si="6"/>
        <v>1</v>
      </c>
      <c r="I15" s="1">
        <f t="shared" si="7"/>
        <v>-1</v>
      </c>
      <c r="J15" s="1">
        <f t="shared" si="8"/>
        <v>-1</v>
      </c>
      <c r="K15" s="33">
        <f t="shared" si="9"/>
        <v>1</v>
      </c>
      <c r="L15" s="32">
        <v>2.9207349081364999E-2</v>
      </c>
      <c r="M15" s="1">
        <v>2.9175853018372999E-2</v>
      </c>
      <c r="N15" s="1">
        <v>2.9427821522310001E-2</v>
      </c>
      <c r="O15" s="1">
        <v>2.9091863517060002E-2</v>
      </c>
      <c r="P15" s="1">
        <v>2.9270341207349001E-2</v>
      </c>
      <c r="Q15" s="1">
        <v>2.9007874015748E-2</v>
      </c>
      <c r="R15" s="1">
        <v>2.9585301837270001E-2</v>
      </c>
      <c r="S15" s="1">
        <v>2.9249343832021001E-2</v>
      </c>
      <c r="T15" s="1">
        <v>2.9837270341206999E-2</v>
      </c>
      <c r="U15" s="33">
        <v>2.9249343832021001E-2</v>
      </c>
      <c r="V15" s="27">
        <f t="shared" si="10"/>
        <v>2.9310236220472397E-2</v>
      </c>
      <c r="W15" s="32">
        <f t="shared" si="11"/>
        <v>-1.0288713910739863E-4</v>
      </c>
      <c r="X15" s="1">
        <f t="shared" si="5"/>
        <v>-1.3438320209939805E-4</v>
      </c>
      <c r="Y15" s="1">
        <f t="shared" si="5"/>
        <v>1.1758530183760343E-4</v>
      </c>
      <c r="Z15" s="1">
        <f t="shared" si="5"/>
        <v>-2.183727034123957E-4</v>
      </c>
      <c r="AA15" s="1">
        <f t="shared" si="5"/>
        <v>-3.9895013123396328E-5</v>
      </c>
      <c r="AB15" s="1">
        <f t="shared" si="5"/>
        <v>-3.0236220472439762E-4</v>
      </c>
      <c r="AC15" s="1">
        <f t="shared" si="5"/>
        <v>2.75065616797604E-4</v>
      </c>
      <c r="AD15" s="1">
        <f t="shared" si="5"/>
        <v>-6.089238845139594E-5</v>
      </c>
      <c r="AE15" s="1">
        <f t="shared" si="5"/>
        <v>5.2703412073460201E-4</v>
      </c>
      <c r="AF15" s="33">
        <f t="shared" si="5"/>
        <v>-6.089238845139594E-5</v>
      </c>
      <c r="AI15" s="32">
        <v>11</v>
      </c>
      <c r="AJ15" s="1">
        <f t="shared" si="0"/>
        <v>0.13125000000000001</v>
      </c>
      <c r="AK15" s="1">
        <f t="shared" si="1"/>
        <v>0.75254747635212049</v>
      </c>
      <c r="AL15" s="1">
        <f t="shared" si="2"/>
        <v>0.86875000000000002</v>
      </c>
      <c r="AM15" s="1">
        <f t="shared" si="3"/>
        <v>0.98049475419322984</v>
      </c>
      <c r="AN15" s="1">
        <f t="shared" si="4"/>
        <v>-1.119221134199847</v>
      </c>
      <c r="AO15" s="33">
        <v>-2.2782152230970551E-4</v>
      </c>
    </row>
    <row r="16" spans="2:41" x14ac:dyDescent="0.25">
      <c r="D16" s="32">
        <v>1</v>
      </c>
      <c r="E16" s="1">
        <f t="shared" si="12"/>
        <v>1</v>
      </c>
      <c r="F16" s="1">
        <f t="shared" ref="F16:F18" si="13">F12</f>
        <v>-1</v>
      </c>
      <c r="G16" s="1">
        <v>1</v>
      </c>
      <c r="H16" s="1">
        <f t="shared" si="6"/>
        <v>-1</v>
      </c>
      <c r="I16" s="1">
        <f t="shared" si="7"/>
        <v>1</v>
      </c>
      <c r="J16" s="1">
        <f t="shared" si="8"/>
        <v>-1</v>
      </c>
      <c r="K16" s="33">
        <f t="shared" si="9"/>
        <v>-1</v>
      </c>
      <c r="L16" s="32">
        <v>2.9175853018372999E-2</v>
      </c>
      <c r="M16" s="1">
        <v>2.9165354330708999E-2</v>
      </c>
      <c r="N16" s="1">
        <v>2.9417322834646001E-2</v>
      </c>
      <c r="O16" s="1">
        <v>2.9091863517060002E-2</v>
      </c>
      <c r="P16" s="1">
        <v>2.9259842519685001E-2</v>
      </c>
      <c r="Q16" s="1">
        <v>2.898687664042E-2</v>
      </c>
      <c r="R16" s="1">
        <v>2.9553805774277998E-2</v>
      </c>
      <c r="S16" s="1">
        <v>2.9228346456693002E-2</v>
      </c>
      <c r="T16" s="1">
        <v>2.9837270341206999E-2</v>
      </c>
      <c r="U16" s="33">
        <v>2.9249343832021001E-2</v>
      </c>
      <c r="V16" s="27">
        <f t="shared" si="10"/>
        <v>2.9296587926509198E-2</v>
      </c>
      <c r="W16" s="32">
        <f t="shared" si="11"/>
        <v>-1.20734908136199E-4</v>
      </c>
      <c r="X16" s="1">
        <f t="shared" si="5"/>
        <v>-1.312335958001988E-4</v>
      </c>
      <c r="Y16" s="1">
        <f t="shared" si="5"/>
        <v>1.2073490813680268E-4</v>
      </c>
      <c r="Z16" s="1">
        <f t="shared" si="5"/>
        <v>-2.0472440944919665E-4</v>
      </c>
      <c r="AA16" s="1">
        <f t="shared" si="5"/>
        <v>-3.674540682419708E-5</v>
      </c>
      <c r="AB16" s="1">
        <f t="shared" si="5"/>
        <v>-3.0971128608919818E-4</v>
      </c>
      <c r="AC16" s="1">
        <f t="shared" si="5"/>
        <v>2.5721784776880016E-4</v>
      </c>
      <c r="AD16" s="1">
        <f t="shared" si="5"/>
        <v>-6.8241469816196498E-5</v>
      </c>
      <c r="AE16" s="1">
        <f t="shared" si="5"/>
        <v>5.4068241469780107E-4</v>
      </c>
      <c r="AF16" s="33">
        <f t="shared" si="5"/>
        <v>-4.7244094488196886E-5</v>
      </c>
      <c r="AI16" s="32">
        <v>12</v>
      </c>
      <c r="AJ16" s="1">
        <f t="shared" si="0"/>
        <v>0.14374999999999999</v>
      </c>
      <c r="AK16" s="1">
        <f t="shared" si="1"/>
        <v>0.76219325199866772</v>
      </c>
      <c r="AL16" s="1">
        <f t="shared" si="2"/>
        <v>0.85624999999999996</v>
      </c>
      <c r="AM16" s="1">
        <f t="shared" si="3"/>
        <v>0.97850732667260953</v>
      </c>
      <c r="AN16" s="1">
        <f t="shared" si="4"/>
        <v>-1.0621021066490544</v>
      </c>
      <c r="AO16" s="33">
        <v>-2.249343832017997E-4</v>
      </c>
    </row>
    <row r="17" spans="2:41" x14ac:dyDescent="0.25">
      <c r="D17" s="32">
        <v>1</v>
      </c>
      <c r="E17" s="1">
        <f t="shared" si="12"/>
        <v>-1</v>
      </c>
      <c r="F17" s="1">
        <f t="shared" si="13"/>
        <v>1</v>
      </c>
      <c r="G17" s="1">
        <v>1</v>
      </c>
      <c r="H17" s="1">
        <f t="shared" si="6"/>
        <v>-1</v>
      </c>
      <c r="I17" s="1">
        <f t="shared" si="7"/>
        <v>-1</v>
      </c>
      <c r="J17" s="1">
        <f t="shared" si="8"/>
        <v>1</v>
      </c>
      <c r="K17" s="33">
        <f t="shared" si="9"/>
        <v>-1</v>
      </c>
      <c r="L17" s="32">
        <v>4.9931758530184001E-2</v>
      </c>
      <c r="M17" s="1">
        <v>4.997375328084E-2</v>
      </c>
      <c r="N17" s="1">
        <v>5.0089238845143998E-2</v>
      </c>
      <c r="O17" s="1">
        <v>4.9742782152230998E-2</v>
      </c>
      <c r="P17" s="1">
        <v>4.9889763779528001E-2</v>
      </c>
      <c r="Q17" s="1">
        <v>4.9721784776902998E-2</v>
      </c>
      <c r="R17" s="1">
        <v>5.0299212598425E-2</v>
      </c>
      <c r="S17" s="1">
        <v>4.9858267716535003E-2</v>
      </c>
      <c r="T17" s="1">
        <v>5.0194225721785002E-2</v>
      </c>
      <c r="U17" s="33">
        <v>4.9942257217848E-2</v>
      </c>
      <c r="V17" s="27">
        <f t="shared" si="10"/>
        <v>4.9964304461942298E-2</v>
      </c>
      <c r="W17" s="32">
        <f t="shared" si="11"/>
        <v>-3.2545931758297397E-5</v>
      </c>
      <c r="X17" s="1">
        <f t="shared" si="5"/>
        <v>9.4488188977018273E-6</v>
      </c>
      <c r="Y17" s="1">
        <f t="shared" si="5"/>
        <v>1.2493438320169969E-4</v>
      </c>
      <c r="Z17" s="1">
        <f t="shared" si="5"/>
        <v>-2.2152230971130005E-4</v>
      </c>
      <c r="AA17" s="1">
        <f t="shared" si="5"/>
        <v>-7.4540682414296622E-5</v>
      </c>
      <c r="AB17" s="1">
        <f t="shared" si="5"/>
        <v>-2.4251968503929966E-4</v>
      </c>
      <c r="AC17" s="1">
        <f t="shared" si="5"/>
        <v>3.3490813648270196E-4</v>
      </c>
      <c r="AD17" s="1">
        <f t="shared" si="5"/>
        <v>-1.0603674540729524E-4</v>
      </c>
      <c r="AE17" s="1">
        <f t="shared" si="5"/>
        <v>2.299212598427039E-4</v>
      </c>
      <c r="AF17" s="33">
        <f t="shared" si="5"/>
        <v>-2.2047244094297591E-5</v>
      </c>
      <c r="AI17" s="32">
        <v>13</v>
      </c>
      <c r="AJ17" s="1">
        <f t="shared" si="0"/>
        <v>0.15625</v>
      </c>
      <c r="AK17" s="1">
        <f t="shared" si="1"/>
        <v>0.77114279221904158</v>
      </c>
      <c r="AL17" s="1">
        <f t="shared" si="2"/>
        <v>0.84375</v>
      </c>
      <c r="AM17" s="1">
        <f t="shared" si="3"/>
        <v>0.976494788935372</v>
      </c>
      <c r="AN17" s="1">
        <f t="shared" si="4"/>
        <v>-1.0082783038771823</v>
      </c>
      <c r="AO17" s="33">
        <v>-2.2283464566929401E-4</v>
      </c>
    </row>
    <row r="18" spans="2:41" ht="15.75" thickBot="1" x14ac:dyDescent="0.3">
      <c r="D18" s="46">
        <v>1</v>
      </c>
      <c r="E18" s="3">
        <f t="shared" si="12"/>
        <v>1</v>
      </c>
      <c r="F18" s="3">
        <f t="shared" si="13"/>
        <v>1</v>
      </c>
      <c r="G18" s="3">
        <v>1</v>
      </c>
      <c r="H18" s="3">
        <f t="shared" si="6"/>
        <v>1</v>
      </c>
      <c r="I18" s="3">
        <f t="shared" si="7"/>
        <v>1</v>
      </c>
      <c r="J18" s="3">
        <f t="shared" si="8"/>
        <v>1</v>
      </c>
      <c r="K18" s="47">
        <f t="shared" si="9"/>
        <v>1</v>
      </c>
      <c r="L18" s="28">
        <v>4.9931758530184001E-2</v>
      </c>
      <c r="M18" s="29">
        <v>4.997375328084E-2</v>
      </c>
      <c r="N18" s="29">
        <v>5.0078740157479998E-2</v>
      </c>
      <c r="O18" s="29">
        <v>4.9732283464566998E-2</v>
      </c>
      <c r="P18" s="29">
        <v>4.9879265091864002E-2</v>
      </c>
      <c r="Q18" s="29">
        <v>4.9721784776902998E-2</v>
      </c>
      <c r="R18" s="29">
        <v>5.0288713910761E-2</v>
      </c>
      <c r="S18" s="29">
        <v>4.9858267716535003E-2</v>
      </c>
      <c r="T18" s="29">
        <v>5.0194225721785002E-2</v>
      </c>
      <c r="U18" s="30">
        <v>4.9942257217848E-2</v>
      </c>
      <c r="V18" s="31">
        <f>AVERAGE(L18:U18)</f>
        <v>4.9960104986876704E-2</v>
      </c>
      <c r="W18" s="46">
        <f t="shared" si="11"/>
        <v>-2.8346456692703026E-5</v>
      </c>
      <c r="X18" s="3">
        <f t="shared" si="5"/>
        <v>1.3648293963296199E-5</v>
      </c>
      <c r="Y18" s="3">
        <f t="shared" si="5"/>
        <v>1.1863517060329426E-4</v>
      </c>
      <c r="Z18" s="3">
        <f t="shared" si="5"/>
        <v>-2.2782152230970548E-4</v>
      </c>
      <c r="AA18" s="3">
        <f t="shared" si="5"/>
        <v>-8.0839895012702057E-5</v>
      </c>
      <c r="AB18" s="3">
        <f t="shared" si="5"/>
        <v>-2.3832020997370529E-4</v>
      </c>
      <c r="AC18" s="3">
        <f t="shared" si="5"/>
        <v>3.2860892388429652E-4</v>
      </c>
      <c r="AD18" s="3">
        <f t="shared" si="5"/>
        <v>-1.0183727034170087E-4</v>
      </c>
      <c r="AE18" s="3">
        <f t="shared" si="5"/>
        <v>2.3412073490829827E-4</v>
      </c>
      <c r="AF18" s="47">
        <f>U18-$V18</f>
        <v>-1.784776902870322E-5</v>
      </c>
      <c r="AI18" s="32">
        <v>14</v>
      </c>
      <c r="AJ18" s="1">
        <f t="shared" si="0"/>
        <v>0.16875000000000001</v>
      </c>
      <c r="AK18" s="1">
        <f t="shared" si="1"/>
        <v>0.77949642802128549</v>
      </c>
      <c r="AL18" s="1">
        <f t="shared" si="2"/>
        <v>0.83125000000000004</v>
      </c>
      <c r="AM18" s="1">
        <f t="shared" si="3"/>
        <v>0.97445644457797109</v>
      </c>
      <c r="AN18" s="1">
        <f t="shared" si="4"/>
        <v>-0.95725368129332633</v>
      </c>
      <c r="AO18" s="33">
        <v>-2.2152230971130701E-4</v>
      </c>
    </row>
    <row r="19" spans="2:41" x14ac:dyDescent="0.25">
      <c r="C19" s="15" t="s">
        <v>15</v>
      </c>
      <c r="D19" s="48">
        <f>SUMPRODUCT(D11:D18,$V$11:$V$18)</f>
        <v>0.35478307086614186</v>
      </c>
      <c r="E19" s="24">
        <f>SUMPRODUCT(E11:E18,$V$11:$V$18)</f>
        <v>-3.5085301837271057E-3</v>
      </c>
      <c r="F19" s="24">
        <f t="shared" ref="F19:K19" si="14">SUMPRODUCT(F11:F18,$V$11:$V$18)</f>
        <v>4.4918591426072109E-2</v>
      </c>
      <c r="G19" s="24">
        <f t="shared" si="14"/>
        <v>-3.7720603674540686E-2</v>
      </c>
      <c r="H19" s="24">
        <f t="shared" si="14"/>
        <v>3.4943569553807161E-3</v>
      </c>
      <c r="I19" s="24">
        <f t="shared" si="14"/>
        <v>3.4728346456695119E-3</v>
      </c>
      <c r="J19" s="24">
        <f t="shared" si="14"/>
        <v>3.7716579177602697E-2</v>
      </c>
      <c r="K19" s="25">
        <f t="shared" si="14"/>
        <v>-3.4754593175854998E-3</v>
      </c>
      <c r="W19" s="23">
        <f>SUM(W11:W18)</f>
        <v>-4.4623797025289402E-4</v>
      </c>
      <c r="X19" s="24">
        <f t="shared" ref="X19:AE19" si="15">SUM(X11:X18)</f>
        <v>-1.5008748906289449E-4</v>
      </c>
      <c r="Y19" s="24">
        <f t="shared" si="15"/>
        <v>9.5927384076911065E-4</v>
      </c>
      <c r="Z19" s="24">
        <f t="shared" si="15"/>
        <v>-1.7786964129488936E-3</v>
      </c>
      <c r="AA19" s="24">
        <f t="shared" si="15"/>
        <v>-5.4072615922889228E-4</v>
      </c>
      <c r="AB19" s="24">
        <f t="shared" si="15"/>
        <v>-2.0866579177598946E-3</v>
      </c>
      <c r="AC19" s="24">
        <f t="shared" si="15"/>
        <v>2.4877077865261034E-3</v>
      </c>
      <c r="AD19" s="24">
        <f t="shared" si="15"/>
        <v>-6.6933508311588924E-4</v>
      </c>
      <c r="AE19" s="49">
        <f t="shared" si="15"/>
        <v>2.405905511810108E-3</v>
      </c>
      <c r="AF19" s="49">
        <f>SUM(AF11:AF18)</f>
        <v>-1.8114610673589104E-4</v>
      </c>
      <c r="AG19" s="15" t="s">
        <v>15</v>
      </c>
      <c r="AI19" s="32">
        <v>15</v>
      </c>
      <c r="AJ19" s="1">
        <f t="shared" si="0"/>
        <v>0.18124999999999999</v>
      </c>
      <c r="AK19" s="1">
        <f t="shared" si="1"/>
        <v>0.78733384742934365</v>
      </c>
      <c r="AL19" s="1">
        <f t="shared" si="2"/>
        <v>0.81874999999999998</v>
      </c>
      <c r="AM19" s="1">
        <f t="shared" si="3"/>
        <v>0.97239156704886653</v>
      </c>
      <c r="AN19" s="1">
        <f t="shared" si="4"/>
        <v>-0.90863340333185738</v>
      </c>
      <c r="AO19" s="33">
        <v>-2.183727034123957E-4</v>
      </c>
    </row>
    <row r="20" spans="2:41" x14ac:dyDescent="0.25">
      <c r="C20" s="26" t="s">
        <v>16</v>
      </c>
      <c r="D20" s="50">
        <f>D19/$K$3</f>
        <v>4.4347883858267732E-2</v>
      </c>
      <c r="E20" s="1">
        <f t="shared" ref="E20:K20" si="16">E19/$K$3</f>
        <v>-4.3856627296588822E-4</v>
      </c>
      <c r="F20" s="1">
        <f t="shared" si="16"/>
        <v>5.6148239282590136E-3</v>
      </c>
      <c r="G20" s="1">
        <f t="shared" si="16"/>
        <v>-4.7150754593175857E-3</v>
      </c>
      <c r="H20" s="1">
        <f t="shared" si="16"/>
        <v>4.3679461942258951E-4</v>
      </c>
      <c r="I20" s="1">
        <f t="shared" si="16"/>
        <v>4.3410433070868899E-4</v>
      </c>
      <c r="J20" s="1">
        <f t="shared" si="16"/>
        <v>4.7145723972003371E-3</v>
      </c>
      <c r="K20" s="33">
        <f t="shared" si="16"/>
        <v>-4.3443241469818747E-4</v>
      </c>
      <c r="W20" s="32">
        <f>W19/$K$3</f>
        <v>-5.5779746281611753E-5</v>
      </c>
      <c r="X20" s="1">
        <f t="shared" ref="X20:AE20" si="17">X19/$K$3</f>
        <v>-1.8760936132861811E-5</v>
      </c>
      <c r="Y20" s="1">
        <f t="shared" si="17"/>
        <v>1.1990923009613883E-4</v>
      </c>
      <c r="Z20" s="1">
        <f t="shared" si="17"/>
        <v>-2.223370516186117E-4</v>
      </c>
      <c r="AA20" s="1">
        <f t="shared" si="17"/>
        <v>-6.7590769903611535E-5</v>
      </c>
      <c r="AB20" s="1">
        <f t="shared" si="17"/>
        <v>-2.6083223971998682E-4</v>
      </c>
      <c r="AC20" s="1">
        <f t="shared" si="17"/>
        <v>3.1096347331576292E-4</v>
      </c>
      <c r="AD20" s="1">
        <f t="shared" si="17"/>
        <v>-8.3666885389486155E-5</v>
      </c>
      <c r="AE20" s="2">
        <f t="shared" si="17"/>
        <v>3.007381889762635E-4</v>
      </c>
      <c r="AF20" s="2">
        <f>AF19/$K$3</f>
        <v>-2.264326334198638E-5</v>
      </c>
      <c r="AG20" s="26" t="s">
        <v>16</v>
      </c>
      <c r="AI20" s="32">
        <v>16</v>
      </c>
      <c r="AJ20" s="1">
        <f t="shared" si="0"/>
        <v>0.19375000000000001</v>
      </c>
      <c r="AK20" s="1">
        <f t="shared" si="1"/>
        <v>0.79471944537963413</v>
      </c>
      <c r="AL20" s="1">
        <f t="shared" si="2"/>
        <v>0.80625000000000002</v>
      </c>
      <c r="AM20" s="1">
        <f t="shared" si="3"/>
        <v>0.97029939785993358</v>
      </c>
      <c r="AN20" s="1">
        <f t="shared" si="4"/>
        <v>-0.86209756667827031</v>
      </c>
      <c r="AO20" s="33">
        <v>-2.0472440944919659E-4</v>
      </c>
    </row>
    <row r="21" spans="2:41" ht="15.75" thickBot="1" x14ac:dyDescent="0.3">
      <c r="C21" s="26" t="s">
        <v>20</v>
      </c>
      <c r="D21" s="50"/>
      <c r="E21" s="29">
        <f t="shared" ref="E21:K21" si="18">$K$3*$K$4*(E20^2)</f>
        <v>1.5387230062655199E-5</v>
      </c>
      <c r="F21" s="29">
        <f t="shared" si="18"/>
        <v>2.5220998196279986E-3</v>
      </c>
      <c r="G21" s="29">
        <f t="shared" si="18"/>
        <v>1.7785549269647152E-3</v>
      </c>
      <c r="H21" s="29">
        <f t="shared" si="18"/>
        <v>1.5263163164521986E-5</v>
      </c>
      <c r="I21" s="29">
        <f t="shared" si="18"/>
        <v>1.5075725595203107E-5</v>
      </c>
      <c r="J21" s="29">
        <f t="shared" si="18"/>
        <v>1.7781754310754664E-3</v>
      </c>
      <c r="K21" s="30">
        <f t="shared" si="18"/>
        <v>1.5098521835239835E-5</v>
      </c>
      <c r="W21" s="28">
        <f>SUMSQ(W11:W18)</f>
        <v>3.5040374710269745E-8</v>
      </c>
      <c r="X21" s="29">
        <f t="shared" ref="X21:AE21" si="19">SUMSQ(X11:X18)</f>
        <v>3.8244632970595173E-8</v>
      </c>
      <c r="Y21" s="29">
        <f t="shared" si="19"/>
        <v>1.1564692728132229E-7</v>
      </c>
      <c r="Z21" s="29">
        <f t="shared" si="19"/>
        <v>3.9592928043901935E-7</v>
      </c>
      <c r="AA21" s="29">
        <f t="shared" si="19"/>
        <v>3.8866432979584509E-8</v>
      </c>
      <c r="AB21" s="29">
        <f t="shared" si="19"/>
        <v>5.4998979102876667E-7</v>
      </c>
      <c r="AC21" s="29">
        <f t="shared" si="19"/>
        <v>7.8126372518142361E-7</v>
      </c>
      <c r="AD21" s="29">
        <f t="shared" si="19"/>
        <v>6.2783746246808361E-8</v>
      </c>
      <c r="AE21" s="51">
        <f t="shared" si="19"/>
        <v>8.6919318128679277E-7</v>
      </c>
      <c r="AF21" s="51">
        <f>SUMSQ(AF11:AF18)</f>
        <v>8.4045473646171254E-9</v>
      </c>
      <c r="AG21" s="9" t="s">
        <v>58</v>
      </c>
      <c r="AI21" s="32">
        <v>17</v>
      </c>
      <c r="AJ21" s="1">
        <f t="shared" si="0"/>
        <v>0.20624999999999999</v>
      </c>
      <c r="AK21" s="1">
        <f t="shared" si="1"/>
        <v>0.80170603714906297</v>
      </c>
      <c r="AL21" s="1">
        <f t="shared" si="2"/>
        <v>0.79374999999999996</v>
      </c>
      <c r="AM21" s="1">
        <f t="shared" si="3"/>
        <v>0.96817914466218191</v>
      </c>
      <c r="AN21" s="1">
        <f t="shared" si="4"/>
        <v>-0.81738295788941406</v>
      </c>
      <c r="AO21" s="33">
        <v>-1.3438320209939811E-4</v>
      </c>
    </row>
    <row r="22" spans="2:41" ht="15.75" thickBot="1" x14ac:dyDescent="0.3">
      <c r="C22" s="7" t="s">
        <v>56</v>
      </c>
      <c r="D22" s="52">
        <f>SUM(D21:K21,AF22)</f>
        <v>6.1425501809652897E-3</v>
      </c>
      <c r="AF22" s="16">
        <f>SUM(W21:AF21)</f>
        <v>2.8953626394891996E-6</v>
      </c>
      <c r="AG22" s="10" t="s">
        <v>59</v>
      </c>
      <c r="AI22" s="32">
        <v>18</v>
      </c>
      <c r="AJ22" s="1">
        <f t="shared" si="0"/>
        <v>0.21875</v>
      </c>
      <c r="AK22" s="1">
        <f t="shared" si="1"/>
        <v>0.80833750333726595</v>
      </c>
      <c r="AL22" s="1">
        <f t="shared" si="2"/>
        <v>0.78125</v>
      </c>
      <c r="AM22" s="1">
        <f t="shared" si="3"/>
        <v>0.96602997917317479</v>
      </c>
      <c r="AN22" s="1">
        <f t="shared" si="4"/>
        <v>-0.77427005635431245</v>
      </c>
      <c r="AO22" s="33">
        <v>-1.312335958001988E-4</v>
      </c>
    </row>
    <row r="23" spans="2:41" x14ac:dyDescent="0.25">
      <c r="C23" s="6" t="s">
        <v>40</v>
      </c>
      <c r="D23" s="53"/>
      <c r="E23" s="24">
        <f>E21/$D$22</f>
        <v>2.5050230945345125E-3</v>
      </c>
      <c r="F23" s="24">
        <f t="shared" ref="F23:J23" si="20">F21/$D$22</f>
        <v>0.41059490689120515</v>
      </c>
      <c r="G23" s="24">
        <f t="shared" si="20"/>
        <v>0.28954666621628133</v>
      </c>
      <c r="H23" s="24">
        <f t="shared" si="20"/>
        <v>2.4848251483268161E-3</v>
      </c>
      <c r="I23" s="24">
        <f t="shared" si="20"/>
        <v>2.4543105308150672E-3</v>
      </c>
      <c r="J23" s="24">
        <f t="shared" si="20"/>
        <v>0.28948488472845163</v>
      </c>
      <c r="K23" s="25">
        <f>K21/$D$22</f>
        <v>2.4580217320857331E-3</v>
      </c>
      <c r="AF23" s="27">
        <f>AF22/$D$22</f>
        <v>4.7136165829974528E-4</v>
      </c>
      <c r="AG23" s="54" t="s">
        <v>40</v>
      </c>
      <c r="AI23" s="32">
        <v>19</v>
      </c>
      <c r="AJ23" s="1">
        <f t="shared" si="0"/>
        <v>0.23125000000000001</v>
      </c>
      <c r="AK23" s="1">
        <f t="shared" si="1"/>
        <v>0.81465071646106268</v>
      </c>
      <c r="AL23" s="1">
        <f t="shared" si="2"/>
        <v>0.76875000000000004</v>
      </c>
      <c r="AM23" s="1">
        <f t="shared" si="3"/>
        <v>0.96385103494214552</v>
      </c>
      <c r="AN23" s="1">
        <f t="shared" si="4"/>
        <v>-0.7325735637421168</v>
      </c>
      <c r="AO23" s="33">
        <v>-1.20734908136199E-4</v>
      </c>
    </row>
    <row r="24" spans="2:41" ht="15.75" thickBot="1" x14ac:dyDescent="0.3">
      <c r="C24" s="55" t="s">
        <v>41</v>
      </c>
      <c r="E24" s="3">
        <f>E23*100</f>
        <v>0.25050230945345126</v>
      </c>
      <c r="F24" s="3">
        <f t="shared" ref="F24:K24" si="21">F23*100</f>
        <v>41.059490689120516</v>
      </c>
      <c r="G24" s="3">
        <f t="shared" si="21"/>
        <v>28.954666621628135</v>
      </c>
      <c r="H24" s="3">
        <f t="shared" si="21"/>
        <v>0.24848251483268161</v>
      </c>
      <c r="I24" s="3">
        <f t="shared" si="21"/>
        <v>0.24543105308150673</v>
      </c>
      <c r="J24" s="3">
        <f t="shared" si="21"/>
        <v>28.948488472845163</v>
      </c>
      <c r="K24" s="47">
        <f t="shared" si="21"/>
        <v>0.24580217320857331</v>
      </c>
      <c r="AF24" s="31">
        <f>AF23*100</f>
        <v>4.7136165829974527E-2</v>
      </c>
      <c r="AG24" s="56" t="s">
        <v>41</v>
      </c>
      <c r="AI24" s="32">
        <v>20</v>
      </c>
      <c r="AJ24" s="1">
        <f t="shared" si="0"/>
        <v>0.24374999999999999</v>
      </c>
      <c r="AK24" s="1">
        <f t="shared" si="1"/>
        <v>0.82067697203249279</v>
      </c>
      <c r="AL24" s="1">
        <f t="shared" si="2"/>
        <v>0.75624999999999998</v>
      </c>
      <c r="AM24" s="1">
        <f t="shared" si="3"/>
        <v>0.96164140493723416</v>
      </c>
      <c r="AN24" s="1">
        <f t="shared" si="4"/>
        <v>-0.69213536556228017</v>
      </c>
      <c r="AO24" s="33">
        <v>-1.0603674540730219E-4</v>
      </c>
    </row>
    <row r="25" spans="2:41" ht="15" customHeight="1" x14ac:dyDescent="0.25">
      <c r="B25" s="67" t="s">
        <v>54</v>
      </c>
      <c r="C25" s="6" t="s">
        <v>55</v>
      </c>
      <c r="D25" s="50">
        <f t="shared" ref="D25:K25" si="22">D20-$D$37</f>
        <v>4.4303189928314134E-2</v>
      </c>
      <c r="E25" s="1">
        <f t="shared" si="22"/>
        <v>-4.832602029194884E-4</v>
      </c>
      <c r="F25" s="1">
        <f t="shared" si="22"/>
        <v>5.5701299983054132E-3</v>
      </c>
      <c r="G25" s="1">
        <f t="shared" si="22"/>
        <v>-4.7597693892711861E-3</v>
      </c>
      <c r="H25" s="1">
        <f t="shared" si="22"/>
        <v>3.9210068946898932E-4</v>
      </c>
      <c r="I25" s="1">
        <f t="shared" si="22"/>
        <v>3.8941040075508881E-4</v>
      </c>
      <c r="J25" s="1">
        <f t="shared" si="22"/>
        <v>4.6698784672467367E-3</v>
      </c>
      <c r="K25" s="33">
        <f t="shared" si="22"/>
        <v>-4.7912634465178765E-4</v>
      </c>
      <c r="AI25" s="32">
        <v>21</v>
      </c>
      <c r="AJ25" s="1">
        <f t="shared" si="0"/>
        <v>0.25624999999999998</v>
      </c>
      <c r="AK25" s="1">
        <f t="shared" si="1"/>
        <v>0.82644307010087958</v>
      </c>
      <c r="AL25" s="1">
        <f t="shared" si="2"/>
        <v>0.74375000000000002</v>
      </c>
      <c r="AM25" s="1">
        <f t="shared" si="3"/>
        <v>0.95940013893748965</v>
      </c>
      <c r="AN25" s="1">
        <f t="shared" si="4"/>
        <v>-0.6528192079877555</v>
      </c>
      <c r="AO25" s="33">
        <v>-1.052493438322005E-4</v>
      </c>
    </row>
    <row r="26" spans="2:41" ht="15.75" thickBot="1" x14ac:dyDescent="0.3">
      <c r="B26" s="68"/>
      <c r="C26" s="56" t="s">
        <v>46</v>
      </c>
      <c r="D26" s="57">
        <f t="shared" ref="D26:K26" si="23">D20+$D$37</f>
        <v>4.4392577788221331E-2</v>
      </c>
      <c r="E26" s="29">
        <f t="shared" si="23"/>
        <v>-3.9387234301228803E-4</v>
      </c>
      <c r="F26" s="29">
        <f t="shared" si="23"/>
        <v>5.659517858212614E-3</v>
      </c>
      <c r="G26" s="29">
        <f t="shared" si="23"/>
        <v>-4.6703815293639853E-3</v>
      </c>
      <c r="H26" s="29">
        <f t="shared" si="23"/>
        <v>4.8148854937618969E-4</v>
      </c>
      <c r="I26" s="29">
        <f t="shared" si="23"/>
        <v>4.7879826066228918E-4</v>
      </c>
      <c r="J26" s="29">
        <f t="shared" si="23"/>
        <v>4.7592663271539375E-3</v>
      </c>
      <c r="K26" s="30">
        <f t="shared" si="23"/>
        <v>-3.8973848474458729E-4</v>
      </c>
      <c r="AI26" s="32">
        <v>22</v>
      </c>
      <c r="AJ26" s="1">
        <f t="shared" si="0"/>
        <v>0.26874999999999999</v>
      </c>
      <c r="AK26" s="1">
        <f t="shared" si="1"/>
        <v>0.83197214529372965</v>
      </c>
      <c r="AL26" s="1">
        <f t="shared" si="2"/>
        <v>0.73124999999999996</v>
      </c>
      <c r="AM26" s="1">
        <f t="shared" si="3"/>
        <v>0.95712624071026431</v>
      </c>
      <c r="AN26" s="1">
        <f t="shared" si="4"/>
        <v>-0.61450660849518524</v>
      </c>
      <c r="AO26" s="33">
        <v>-1.052055993000026E-4</v>
      </c>
    </row>
    <row r="27" spans="2:41" x14ac:dyDescent="0.25">
      <c r="AI27" s="32">
        <v>23</v>
      </c>
      <c r="AJ27" s="1">
        <f t="shared" si="0"/>
        <v>0.28125</v>
      </c>
      <c r="AK27" s="1">
        <f t="shared" si="1"/>
        <v>0.83728431266736147</v>
      </c>
      <c r="AL27" s="1">
        <f t="shared" si="2"/>
        <v>0.71875</v>
      </c>
      <c r="AM27" s="1">
        <f t="shared" si="3"/>
        <v>0.95481866495234291</v>
      </c>
      <c r="AN27" s="1">
        <f t="shared" si="4"/>
        <v>-0.57709366971925891</v>
      </c>
      <c r="AO27" s="33">
        <v>-1.0288713910739859E-4</v>
      </c>
    </row>
    <row r="28" spans="2:41" x14ac:dyDescent="0.25">
      <c r="AI28" s="32">
        <v>24</v>
      </c>
      <c r="AJ28" s="1">
        <f t="shared" si="0"/>
        <v>0.29375000000000001</v>
      </c>
      <c r="AK28" s="1">
        <f t="shared" si="1"/>
        <v>0.8423971765065742</v>
      </c>
      <c r="AL28" s="1">
        <f t="shared" si="2"/>
        <v>0.70625000000000004</v>
      </c>
      <c r="AM28" s="1">
        <f t="shared" si="3"/>
        <v>0.95247631397053778</v>
      </c>
      <c r="AN28" s="1">
        <f t="shared" si="4"/>
        <v>-0.54048856494806119</v>
      </c>
      <c r="AO28" s="33">
        <v>-1.018372703417009E-4</v>
      </c>
    </row>
    <row r="29" spans="2:41" x14ac:dyDescent="0.25">
      <c r="AI29" s="32">
        <v>25</v>
      </c>
      <c r="AJ29" s="1">
        <f t="shared" si="0"/>
        <v>0.30625000000000002</v>
      </c>
      <c r="AK29" s="1">
        <f t="shared" si="1"/>
        <v>0.84732623567844334</v>
      </c>
      <c r="AL29" s="1">
        <f t="shared" si="2"/>
        <v>0.69374999999999998</v>
      </c>
      <c r="AM29" s="1">
        <f t="shared" si="3"/>
        <v>0.95009803407451898</v>
      </c>
      <c r="AN29" s="1">
        <f t="shared" si="4"/>
        <v>-0.50460953012473142</v>
      </c>
      <c r="AO29" s="33">
        <v>-1.011373578308009E-4</v>
      </c>
    </row>
    <row r="30" spans="2:41" x14ac:dyDescent="0.25">
      <c r="AI30" s="32">
        <v>26</v>
      </c>
      <c r="AJ30" s="1">
        <f t="shared" si="0"/>
        <v>0.31874999999999998</v>
      </c>
      <c r="AK30" s="1">
        <f t="shared" si="1"/>
        <v>0.85208520988517489</v>
      </c>
      <c r="AL30" s="1">
        <f t="shared" si="2"/>
        <v>0.68125000000000002</v>
      </c>
      <c r="AM30" s="1">
        <f t="shared" si="3"/>
        <v>0.94768261165125156</v>
      </c>
      <c r="AN30" s="1">
        <f t="shared" si="4"/>
        <v>-0.4693832426714365</v>
      </c>
      <c r="AO30" s="33">
        <v>-8.0839895012702057E-5</v>
      </c>
    </row>
    <row r="31" spans="2:41" x14ac:dyDescent="0.25">
      <c r="AI31" s="32">
        <v>27</v>
      </c>
      <c r="AJ31" s="1">
        <f t="shared" si="0"/>
        <v>0.33124999999999999</v>
      </c>
      <c r="AK31" s="1">
        <f t="shared" si="1"/>
        <v>0.85668630471196716</v>
      </c>
      <c r="AL31" s="1">
        <f t="shared" si="2"/>
        <v>0.66874999999999996</v>
      </c>
      <c r="AM31" s="1">
        <f t="shared" si="3"/>
        <v>0.94522876888652319</v>
      </c>
      <c r="AN31" s="1">
        <f t="shared" si="4"/>
        <v>-0.43474349909707011</v>
      </c>
      <c r="AO31" s="33">
        <v>-7.88276465438012E-5</v>
      </c>
    </row>
    <row r="32" spans="2:41" ht="15.75" thickBot="1" x14ac:dyDescent="0.3">
      <c r="AI32" s="32">
        <v>28</v>
      </c>
      <c r="AJ32" s="1">
        <f t="shared" si="0"/>
        <v>0.34375</v>
      </c>
      <c r="AK32" s="1">
        <f t="shared" si="1"/>
        <v>0.86114042880167974</v>
      </c>
      <c r="AL32" s="1">
        <f t="shared" si="2"/>
        <v>0.65625</v>
      </c>
      <c r="AM32" s="1">
        <f t="shared" si="3"/>
        <v>0.94273515909458949</v>
      </c>
      <c r="AN32" s="1">
        <f t="shared" si="4"/>
        <v>-0.4006301257381869</v>
      </c>
      <c r="AO32" s="33">
        <v>-7.8127734033199558E-5</v>
      </c>
    </row>
    <row r="33" spans="3:41" ht="15.75" thickBot="1" x14ac:dyDescent="0.3">
      <c r="C33" s="65" t="s">
        <v>44</v>
      </c>
      <c r="D33" s="66"/>
      <c r="F33" s="4"/>
      <c r="AI33" s="32">
        <v>29</v>
      </c>
      <c r="AJ33" s="1">
        <f t="shared" si="0"/>
        <v>0.35625000000000001</v>
      </c>
      <c r="AK33" s="1">
        <f t="shared" si="1"/>
        <v>0.86545737321003446</v>
      </c>
      <c r="AL33" s="1">
        <f t="shared" si="2"/>
        <v>0.64375000000000004</v>
      </c>
      <c r="AM33" s="1">
        <f t="shared" si="3"/>
        <v>0.94020036161182075</v>
      </c>
      <c r="AN33" s="1">
        <f t="shared" si="4"/>
        <v>-0.36698807305277065</v>
      </c>
      <c r="AO33" s="33">
        <v>-7.6727909011295448E-5</v>
      </c>
    </row>
    <row r="34" spans="3:41" x14ac:dyDescent="0.25">
      <c r="C34" s="58" t="s">
        <v>45</v>
      </c>
      <c r="D34" s="25">
        <f>AF22/ (K3 * (K4-1))</f>
        <v>4.0213369992905553E-8</v>
      </c>
      <c r="AI34" s="32">
        <v>30</v>
      </c>
      <c r="AJ34" s="1">
        <f t="shared" si="0"/>
        <v>0.36875000000000002</v>
      </c>
      <c r="AK34" s="1">
        <f t="shared" si="1"/>
        <v>0.86964596060865607</v>
      </c>
      <c r="AL34" s="1">
        <f t="shared" si="2"/>
        <v>0.63124999999999998</v>
      </c>
      <c r="AM34" s="1">
        <f t="shared" si="3"/>
        <v>0.93762287620431106</v>
      </c>
      <c r="AN34" s="1">
        <f t="shared" si="4"/>
        <v>-0.33376665557466606</v>
      </c>
      <c r="AO34" s="33">
        <v>-7.5021872266003986E-5</v>
      </c>
    </row>
    <row r="35" spans="3:41" ht="60" x14ac:dyDescent="0.25">
      <c r="C35" s="59" t="s">
        <v>48</v>
      </c>
      <c r="D35" s="60">
        <v>1.99346356627858</v>
      </c>
      <c r="E35" s="5"/>
      <c r="F35" s="5"/>
      <c r="G35" s="5"/>
      <c r="H35" s="5"/>
      <c r="I35" s="5"/>
      <c r="J35" s="5"/>
      <c r="AI35" s="32">
        <v>31</v>
      </c>
      <c r="AJ35" s="1">
        <f t="shared" si="0"/>
        <v>0.38124999999999998</v>
      </c>
      <c r="AK35" s="1">
        <f t="shared" si="1"/>
        <v>0.87371417024423537</v>
      </c>
      <c r="AL35" s="1">
        <f t="shared" si="2"/>
        <v>0.61875000000000002</v>
      </c>
      <c r="AM35" s="1">
        <f t="shared" si="3"/>
        <v>0.93500111693255283</v>
      </c>
      <c r="AN35" s="1">
        <f t="shared" si="4"/>
        <v>-0.30091890823963879</v>
      </c>
      <c r="AO35" s="33">
        <v>-7.4540682414303561E-5</v>
      </c>
    </row>
    <row r="36" spans="3:41" x14ac:dyDescent="0.25">
      <c r="C36" s="61" t="s">
        <v>49</v>
      </c>
      <c r="D36" s="33">
        <f>K3*K4</f>
        <v>80</v>
      </c>
      <c r="AI36" s="32">
        <v>32</v>
      </c>
      <c r="AJ36" s="1">
        <f t="shared" si="0"/>
        <v>0.39374999999999999</v>
      </c>
      <c r="AK36" s="1">
        <f t="shared" si="1"/>
        <v>0.87766924325053886</v>
      </c>
      <c r="AL36" s="1">
        <f t="shared" si="2"/>
        <v>0.60624999999999996</v>
      </c>
      <c r="AM36" s="1">
        <f t="shared" si="3"/>
        <v>0.93233340540831988</v>
      </c>
      <c r="AN36" s="1">
        <f t="shared" si="4"/>
        <v>-0.26840103619470485</v>
      </c>
      <c r="AO36" s="33">
        <v>-7.366579177629784E-5</v>
      </c>
    </row>
    <row r="37" spans="3:41" ht="15.75" thickBot="1" x14ac:dyDescent="0.3">
      <c r="C37" s="62" t="s">
        <v>47</v>
      </c>
      <c r="D37" s="30">
        <f>D35*( SQRT(D34/(D36)))</f>
        <v>4.4693929953600156E-5</v>
      </c>
      <c r="AI37" s="32">
        <v>33</v>
      </c>
      <c r="AJ37" s="1">
        <f t="shared" si="0"/>
        <v>0.40625</v>
      </c>
      <c r="AK37" s="1">
        <f t="shared" si="1"/>
        <v>0.88151777192158443</v>
      </c>
      <c r="AL37" s="1">
        <f t="shared" si="2"/>
        <v>0.59375</v>
      </c>
      <c r="AM37" s="1">
        <f t="shared" si="3"/>
        <v>0.92961796336964952</v>
      </c>
      <c r="AN37" s="1">
        <f t="shared" si="4"/>
        <v>-0.23617194000999964</v>
      </c>
      <c r="AO37" s="33">
        <v>-6.8241469816196498E-5</v>
      </c>
    </row>
    <row r="38" spans="3:41" x14ac:dyDescent="0.25">
      <c r="AI38" s="32">
        <v>34</v>
      </c>
      <c r="AJ38" s="1">
        <f t="shared" si="0"/>
        <v>0.41875000000000001</v>
      </c>
      <c r="AK38" s="1">
        <f t="shared" si="1"/>
        <v>0.88526577580203869</v>
      </c>
      <c r="AL38" s="1">
        <f t="shared" si="2"/>
        <v>0.58125000000000004</v>
      </c>
      <c r="AM38" s="1">
        <f t="shared" si="3"/>
        <v>0.92685290448900204</v>
      </c>
      <c r="AN38" s="1">
        <f t="shared" si="4"/>
        <v>-0.20419280185299005</v>
      </c>
      <c r="AO38" s="33">
        <v>-6.089238845139594E-5</v>
      </c>
    </row>
    <row r="39" spans="3:41" x14ac:dyDescent="0.25">
      <c r="AI39" s="32">
        <v>35</v>
      </c>
      <c r="AJ39" s="1">
        <f t="shared" si="0"/>
        <v>0.43125000000000002</v>
      </c>
      <c r="AK39" s="1">
        <f t="shared" si="1"/>
        <v>0.8889187668730304</v>
      </c>
      <c r="AL39" s="1">
        <f t="shared" si="2"/>
        <v>0.56874999999999998</v>
      </c>
      <c r="AM39" s="1">
        <f t="shared" si="3"/>
        <v>0.92403622531703655</v>
      </c>
      <c r="AN39" s="1">
        <f t="shared" si="4"/>
        <v>-0.17242672096007022</v>
      </c>
      <c r="AO39" s="33">
        <v>-6.089238845139594E-5</v>
      </c>
    </row>
    <row r="40" spans="3:41" x14ac:dyDescent="0.25">
      <c r="AI40" s="32">
        <v>36</v>
      </c>
      <c r="AJ40" s="1">
        <f t="shared" si="0"/>
        <v>0.44374999999999998</v>
      </c>
      <c r="AK40" s="1">
        <f t="shared" si="1"/>
        <v>0.89248180566384738</v>
      </c>
      <c r="AL40" s="1">
        <f t="shared" si="2"/>
        <v>0.55625000000000002</v>
      </c>
      <c r="AM40" s="1">
        <f t="shared" si="3"/>
        <v>0.92116579524957742</v>
      </c>
      <c r="AN40" s="1">
        <f t="shared" si="4"/>
        <v>-0.1408383888659345</v>
      </c>
      <c r="AO40" s="33">
        <v>-4.7244094488196893E-5</v>
      </c>
    </row>
    <row r="41" spans="3:41" x14ac:dyDescent="0.25">
      <c r="AI41" s="32">
        <v>37</v>
      </c>
      <c r="AJ41" s="1">
        <f t="shared" si="0"/>
        <v>0.45624999999999999</v>
      </c>
      <c r="AK41" s="1">
        <f t="shared" si="1"/>
        <v>0.89595954977027736</v>
      </c>
      <c r="AL41" s="1">
        <f t="shared" si="2"/>
        <v>0.54374999999999996</v>
      </c>
      <c r="AM41" s="1">
        <f t="shared" si="3"/>
        <v>0.91823934538784691</v>
      </c>
      <c r="AN41" s="1">
        <f t="shared" si="4"/>
        <v>-0.10939379648226645</v>
      </c>
      <c r="AO41" s="33">
        <v>-3.9895013123396328E-5</v>
      </c>
    </row>
    <row r="42" spans="3:41" x14ac:dyDescent="0.25">
      <c r="AI42" s="32">
        <v>38</v>
      </c>
      <c r="AJ42" s="1">
        <f t="shared" si="0"/>
        <v>0.46875</v>
      </c>
      <c r="AK42" s="1">
        <f t="shared" si="1"/>
        <v>0.89935629598512135</v>
      </c>
      <c r="AL42" s="1">
        <f t="shared" si="2"/>
        <v>0.53125</v>
      </c>
      <c r="AM42" s="1">
        <f t="shared" si="3"/>
        <v>0.91525445614133283</v>
      </c>
      <c r="AN42" s="1">
        <f t="shared" si="4"/>
        <v>-7.8059966366998385E-2</v>
      </c>
      <c r="AO42" s="33">
        <v>-3.674540682419708E-5</v>
      </c>
    </row>
    <row r="43" spans="3:41" x14ac:dyDescent="0.25">
      <c r="AI43" s="32">
        <v>39</v>
      </c>
      <c r="AJ43" s="1">
        <f t="shared" si="0"/>
        <v>0.48125000000000001</v>
      </c>
      <c r="AK43" s="1">
        <f t="shared" si="1"/>
        <v>0.90267601702825595</v>
      </c>
      <c r="AL43" s="1">
        <f t="shared" si="2"/>
        <v>0.51875000000000004</v>
      </c>
      <c r="AM43" s="1">
        <f t="shared" si="3"/>
        <v>0.91220854339809221</v>
      </c>
      <c r="AN43" s="1">
        <f t="shared" si="4"/>
        <v>-4.6804704475896027E-2</v>
      </c>
      <c r="AO43" s="33">
        <v>-3.2545931758304343E-5</v>
      </c>
    </row>
    <row r="44" spans="3:41" x14ac:dyDescent="0.25">
      <c r="AI44" s="32">
        <v>40</v>
      </c>
      <c r="AJ44" s="1">
        <f t="shared" si="0"/>
        <v>0.49375000000000002</v>
      </c>
      <c r="AK44" s="1">
        <f t="shared" si="1"/>
        <v>0.90592239368953276</v>
      </c>
      <c r="AL44" s="1">
        <f t="shared" si="2"/>
        <v>0.50624999999999998</v>
      </c>
      <c r="AM44" s="1">
        <f t="shared" si="3"/>
        <v>0.90909884305801247</v>
      </c>
      <c r="AN44" s="1">
        <f t="shared" si="4"/>
        <v>-1.5596366399235411E-2</v>
      </c>
      <c r="AO44" s="33">
        <v>-3.0839895012998997E-5</v>
      </c>
    </row>
    <row r="45" spans="3:41" x14ac:dyDescent="0.25">
      <c r="AI45" s="32">
        <v>41</v>
      </c>
      <c r="AJ45" s="1">
        <f t="shared" si="0"/>
        <v>0.50624999999999998</v>
      </c>
      <c r="AK45" s="1">
        <f t="shared" si="1"/>
        <v>0.90909884305801247</v>
      </c>
      <c r="AL45" s="1">
        <f t="shared" si="2"/>
        <v>0.49375000000000002</v>
      </c>
      <c r="AM45" s="1">
        <f t="shared" si="3"/>
        <v>0.90592239368953276</v>
      </c>
      <c r="AN45" s="1">
        <f t="shared" si="4"/>
        <v>1.5596366399235411E-2</v>
      </c>
      <c r="AO45" s="33">
        <v>-2.895888013979692E-5</v>
      </c>
    </row>
    <row r="46" spans="3:41" x14ac:dyDescent="0.25">
      <c r="AI46" s="32">
        <v>42</v>
      </c>
      <c r="AJ46" s="1">
        <f t="shared" si="0"/>
        <v>0.51875000000000004</v>
      </c>
      <c r="AK46" s="1">
        <f t="shared" si="1"/>
        <v>0.91220854339809221</v>
      </c>
      <c r="AL46" s="1">
        <f t="shared" si="2"/>
        <v>0.48124999999999996</v>
      </c>
      <c r="AM46" s="1">
        <f t="shared" si="3"/>
        <v>0.90267601702825595</v>
      </c>
      <c r="AN46" s="1">
        <f t="shared" si="4"/>
        <v>4.6804704475896027E-2</v>
      </c>
      <c r="AO46" s="33">
        <v>-2.8346456692703029E-5</v>
      </c>
    </row>
    <row r="47" spans="3:41" x14ac:dyDescent="0.25">
      <c r="AI47" s="32">
        <v>43</v>
      </c>
      <c r="AJ47" s="1">
        <f t="shared" si="0"/>
        <v>0.53125</v>
      </c>
      <c r="AK47" s="1">
        <f t="shared" si="1"/>
        <v>0.91525445614133283</v>
      </c>
      <c r="AL47" s="1">
        <f t="shared" si="2"/>
        <v>0.46875</v>
      </c>
      <c r="AM47" s="1">
        <f t="shared" si="3"/>
        <v>0.89935629598512135</v>
      </c>
      <c r="AN47" s="1">
        <f t="shared" si="4"/>
        <v>7.8059966366998385E-2</v>
      </c>
      <c r="AO47" s="33">
        <v>-2.8258967629202211E-5</v>
      </c>
    </row>
    <row r="48" spans="3:41" x14ac:dyDescent="0.25">
      <c r="AI48" s="32">
        <v>44</v>
      </c>
      <c r="AJ48" s="1">
        <f t="shared" si="0"/>
        <v>0.54374999999999996</v>
      </c>
      <c r="AK48" s="1">
        <f t="shared" si="1"/>
        <v>0.91823934538784691</v>
      </c>
      <c r="AL48" s="1">
        <f t="shared" si="2"/>
        <v>0.45625000000000004</v>
      </c>
      <c r="AM48" s="1">
        <f t="shared" si="3"/>
        <v>0.89595954977027736</v>
      </c>
      <c r="AN48" s="1">
        <f t="shared" si="4"/>
        <v>0.10939379648226645</v>
      </c>
      <c r="AO48" s="33">
        <v>-2.204724409430453E-5</v>
      </c>
    </row>
    <row r="49" spans="35:41" x14ac:dyDescent="0.25">
      <c r="AI49" s="32">
        <v>45</v>
      </c>
      <c r="AJ49" s="1">
        <f t="shared" si="0"/>
        <v>0.55625000000000002</v>
      </c>
      <c r="AK49" s="1">
        <f t="shared" si="1"/>
        <v>0.92116579524957742</v>
      </c>
      <c r="AL49" s="1">
        <f t="shared" si="2"/>
        <v>0.44374999999999998</v>
      </c>
      <c r="AM49" s="1">
        <f t="shared" si="3"/>
        <v>0.89248180566384738</v>
      </c>
      <c r="AN49" s="1">
        <f t="shared" si="4"/>
        <v>0.1408383888659345</v>
      </c>
      <c r="AO49" s="33">
        <v>-2.10848643917988E-5</v>
      </c>
    </row>
    <row r="50" spans="35:41" x14ac:dyDescent="0.25">
      <c r="AI50" s="32">
        <v>46</v>
      </c>
      <c r="AJ50" s="1">
        <f t="shared" si="0"/>
        <v>0.56874999999999998</v>
      </c>
      <c r="AK50" s="1">
        <f t="shared" si="1"/>
        <v>0.92403622531703655</v>
      </c>
      <c r="AL50" s="1">
        <f t="shared" si="2"/>
        <v>0.43125000000000002</v>
      </c>
      <c r="AM50" s="1">
        <f t="shared" si="3"/>
        <v>0.8889187668730304</v>
      </c>
      <c r="AN50" s="1">
        <f t="shared" si="4"/>
        <v>0.17242672096007022</v>
      </c>
      <c r="AO50" s="33">
        <v>-2.0734908136296751E-5</v>
      </c>
    </row>
    <row r="51" spans="35:41" x14ac:dyDescent="0.25">
      <c r="AI51" s="32">
        <v>47</v>
      </c>
      <c r="AJ51" s="1">
        <f t="shared" si="0"/>
        <v>0.58125000000000004</v>
      </c>
      <c r="AK51" s="1">
        <f t="shared" si="1"/>
        <v>0.92685290448900204</v>
      </c>
      <c r="AL51" s="1">
        <f t="shared" si="2"/>
        <v>0.41874999999999996</v>
      </c>
      <c r="AM51" s="1">
        <f t="shared" si="3"/>
        <v>0.88526577580203869</v>
      </c>
      <c r="AN51" s="1">
        <f t="shared" si="4"/>
        <v>0.20419280185299005</v>
      </c>
      <c r="AO51" s="33">
        <v>-1.8153980752000361E-5</v>
      </c>
    </row>
    <row r="52" spans="35:41" x14ac:dyDescent="0.25">
      <c r="AI52" s="32">
        <v>48</v>
      </c>
      <c r="AJ52" s="1">
        <f t="shared" si="0"/>
        <v>0.59375</v>
      </c>
      <c r="AK52" s="1">
        <f t="shared" si="1"/>
        <v>0.92961796336964952</v>
      </c>
      <c r="AL52" s="1">
        <f t="shared" si="2"/>
        <v>0.40625</v>
      </c>
      <c r="AM52" s="1">
        <f t="shared" si="3"/>
        <v>0.88151777192158443</v>
      </c>
      <c r="AN52" s="1">
        <f t="shared" si="4"/>
        <v>0.23617194000999964</v>
      </c>
      <c r="AO52" s="33">
        <v>-1.784776902870322E-5</v>
      </c>
    </row>
    <row r="53" spans="35:41" x14ac:dyDescent="0.25">
      <c r="AI53" s="32">
        <v>49</v>
      </c>
      <c r="AJ53" s="1">
        <f t="shared" si="0"/>
        <v>0.60624999999999996</v>
      </c>
      <c r="AK53" s="1">
        <f t="shared" si="1"/>
        <v>0.93233340540831988</v>
      </c>
      <c r="AL53" s="1">
        <f t="shared" si="2"/>
        <v>0.39375000000000004</v>
      </c>
      <c r="AM53" s="1">
        <f t="shared" si="3"/>
        <v>0.87766924325053886</v>
      </c>
      <c r="AN53" s="1">
        <f t="shared" si="4"/>
        <v>0.26840103619470485</v>
      </c>
      <c r="AO53" s="33">
        <v>-1.7760279965202411E-5</v>
      </c>
    </row>
    <row r="54" spans="35:41" x14ac:dyDescent="0.25">
      <c r="AI54" s="32">
        <v>50</v>
      </c>
      <c r="AJ54" s="1">
        <f t="shared" si="0"/>
        <v>0.61875000000000002</v>
      </c>
      <c r="AK54" s="1">
        <f t="shared" si="1"/>
        <v>0.93500111693255283</v>
      </c>
      <c r="AL54" s="1">
        <f t="shared" si="2"/>
        <v>0.38124999999999998</v>
      </c>
      <c r="AM54" s="1">
        <f t="shared" si="3"/>
        <v>0.87371417024423537</v>
      </c>
      <c r="AN54" s="1">
        <f t="shared" si="4"/>
        <v>0.30091890823963879</v>
      </c>
      <c r="AO54" s="33">
        <v>9.4488188976948884E-6</v>
      </c>
    </row>
    <row r="55" spans="35:41" x14ac:dyDescent="0.25">
      <c r="AI55" s="32">
        <v>51</v>
      </c>
      <c r="AJ55" s="1">
        <f t="shared" si="0"/>
        <v>0.63124999999999998</v>
      </c>
      <c r="AK55" s="1">
        <f t="shared" si="1"/>
        <v>0.93762287620431106</v>
      </c>
      <c r="AL55" s="1">
        <f t="shared" si="2"/>
        <v>0.36875000000000002</v>
      </c>
      <c r="AM55" s="1">
        <f t="shared" si="3"/>
        <v>0.86964596060865607</v>
      </c>
      <c r="AN55" s="1">
        <f t="shared" si="4"/>
        <v>0.33376665557466606</v>
      </c>
      <c r="AO55" s="33">
        <v>1.3298337707801091E-5</v>
      </c>
    </row>
    <row r="56" spans="35:41" x14ac:dyDescent="0.25">
      <c r="AI56" s="32">
        <v>52</v>
      </c>
      <c r="AJ56" s="1">
        <f t="shared" si="0"/>
        <v>0.64375000000000004</v>
      </c>
      <c r="AK56" s="1">
        <f t="shared" si="1"/>
        <v>0.94020036161182075</v>
      </c>
      <c r="AL56" s="1">
        <f t="shared" si="2"/>
        <v>0.35624999999999996</v>
      </c>
      <c r="AM56" s="1">
        <f t="shared" si="3"/>
        <v>0.86545737321003446</v>
      </c>
      <c r="AN56" s="1">
        <f t="shared" si="4"/>
        <v>0.36698807305277065</v>
      </c>
      <c r="AO56" s="33">
        <v>1.36482939632962E-5</v>
      </c>
    </row>
    <row r="57" spans="35:41" x14ac:dyDescent="0.25">
      <c r="AI57" s="32">
        <v>53</v>
      </c>
      <c r="AJ57" s="1">
        <f t="shared" si="0"/>
        <v>0.65625</v>
      </c>
      <c r="AK57" s="1">
        <f t="shared" si="1"/>
        <v>0.94273515909458949</v>
      </c>
      <c r="AL57" s="1">
        <f t="shared" si="2"/>
        <v>0.34375</v>
      </c>
      <c r="AM57" s="1">
        <f t="shared" si="3"/>
        <v>0.86114042880167974</v>
      </c>
      <c r="AN57" s="1">
        <f t="shared" si="4"/>
        <v>0.4006301257381869</v>
      </c>
      <c r="AO57" s="33">
        <v>1.6841644793999518E-5</v>
      </c>
    </row>
    <row r="58" spans="35:41" x14ac:dyDescent="0.25">
      <c r="AI58" s="32">
        <v>54</v>
      </c>
      <c r="AJ58" s="1">
        <f t="shared" si="0"/>
        <v>0.66874999999999996</v>
      </c>
      <c r="AK58" s="1">
        <f t="shared" si="1"/>
        <v>0.94522876888652319</v>
      </c>
      <c r="AL58" s="1">
        <f t="shared" si="2"/>
        <v>0.33125000000000004</v>
      </c>
      <c r="AM58" s="1">
        <f t="shared" si="3"/>
        <v>0.85668630471196727</v>
      </c>
      <c r="AN58" s="1">
        <f t="shared" si="4"/>
        <v>0.43474349909706955</v>
      </c>
      <c r="AO58" s="33">
        <v>1.9160104987196721E-5</v>
      </c>
    </row>
    <row r="59" spans="35:41" x14ac:dyDescent="0.25">
      <c r="AI59" s="32">
        <v>55</v>
      </c>
      <c r="AJ59" s="1">
        <f t="shared" si="0"/>
        <v>0.68125000000000002</v>
      </c>
      <c r="AK59" s="1">
        <f t="shared" si="1"/>
        <v>0.94768261165125156</v>
      </c>
      <c r="AL59" s="1">
        <f t="shared" si="2"/>
        <v>0.31874999999999998</v>
      </c>
      <c r="AM59" s="1">
        <f t="shared" si="3"/>
        <v>0.85208520988517489</v>
      </c>
      <c r="AN59" s="1">
        <f t="shared" si="4"/>
        <v>0.4693832426714365</v>
      </c>
      <c r="AO59" s="33">
        <v>2.3884514435704159E-5</v>
      </c>
    </row>
    <row r="60" spans="35:41" x14ac:dyDescent="0.25">
      <c r="AI60" s="32">
        <v>56</v>
      </c>
      <c r="AJ60" s="1">
        <f t="shared" si="0"/>
        <v>0.69374999999999998</v>
      </c>
      <c r="AK60" s="1">
        <f t="shared" si="1"/>
        <v>0.95009803407451898</v>
      </c>
      <c r="AL60" s="1">
        <f t="shared" si="2"/>
        <v>0.30625000000000002</v>
      </c>
      <c r="AM60" s="1">
        <f t="shared" si="3"/>
        <v>0.84732623567844334</v>
      </c>
      <c r="AN60" s="1">
        <f t="shared" si="4"/>
        <v>0.50460953012473142</v>
      </c>
      <c r="AO60" s="33">
        <v>4.313210848670701E-5</v>
      </c>
    </row>
    <row r="61" spans="35:41" x14ac:dyDescent="0.25">
      <c r="AI61" s="32">
        <v>57</v>
      </c>
      <c r="AJ61" s="1">
        <f t="shared" si="0"/>
        <v>0.70625000000000004</v>
      </c>
      <c r="AK61" s="1">
        <f t="shared" si="1"/>
        <v>0.95247631397053778</v>
      </c>
      <c r="AL61" s="1">
        <f t="shared" si="2"/>
        <v>0.29374999999999996</v>
      </c>
      <c r="AM61" s="1">
        <f t="shared" si="3"/>
        <v>0.8423971765065742</v>
      </c>
      <c r="AN61" s="1">
        <f t="shared" si="4"/>
        <v>0.54048856494806119</v>
      </c>
      <c r="AO61" s="33">
        <v>9.8687664041703649E-5</v>
      </c>
    </row>
    <row r="62" spans="35:41" x14ac:dyDescent="0.25">
      <c r="AI62" s="32">
        <v>58</v>
      </c>
      <c r="AJ62" s="1">
        <f t="shared" si="0"/>
        <v>0.71875</v>
      </c>
      <c r="AK62" s="1">
        <f t="shared" si="1"/>
        <v>0.95481866495234291</v>
      </c>
      <c r="AL62" s="1">
        <f t="shared" si="2"/>
        <v>0.28125</v>
      </c>
      <c r="AM62" s="1">
        <f t="shared" si="3"/>
        <v>0.83728431266736147</v>
      </c>
      <c r="AN62" s="1">
        <f t="shared" si="4"/>
        <v>0.57709366971925891</v>
      </c>
      <c r="AO62" s="33">
        <v>1.1758530183760339E-4</v>
      </c>
    </row>
    <row r="63" spans="35:41" x14ac:dyDescent="0.25">
      <c r="AI63" s="32">
        <v>59</v>
      </c>
      <c r="AJ63" s="1">
        <f t="shared" si="0"/>
        <v>0.73124999999999996</v>
      </c>
      <c r="AK63" s="1">
        <f t="shared" si="1"/>
        <v>0.95712624071026431</v>
      </c>
      <c r="AL63" s="1">
        <f t="shared" si="2"/>
        <v>0.26875000000000004</v>
      </c>
      <c r="AM63" s="1">
        <f t="shared" si="3"/>
        <v>0.83197214529372965</v>
      </c>
      <c r="AN63" s="1">
        <f t="shared" si="4"/>
        <v>0.61450660849518524</v>
      </c>
      <c r="AO63" s="33">
        <v>1.186351706032943E-4</v>
      </c>
    </row>
    <row r="64" spans="35:41" x14ac:dyDescent="0.25">
      <c r="AI64" s="32">
        <v>60</v>
      </c>
      <c r="AJ64" s="1">
        <f t="shared" si="0"/>
        <v>0.74375000000000002</v>
      </c>
      <c r="AK64" s="1">
        <f t="shared" si="1"/>
        <v>0.95940013893748965</v>
      </c>
      <c r="AL64" s="1">
        <f t="shared" si="2"/>
        <v>0.25624999999999998</v>
      </c>
      <c r="AM64" s="1">
        <f t="shared" si="3"/>
        <v>0.82644307010087958</v>
      </c>
      <c r="AN64" s="1">
        <f t="shared" si="4"/>
        <v>0.6528192079877555</v>
      </c>
      <c r="AO64" s="33">
        <v>1.207349081368027E-4</v>
      </c>
    </row>
    <row r="65" spans="35:41" x14ac:dyDescent="0.25">
      <c r="AI65" s="32">
        <v>61</v>
      </c>
      <c r="AJ65" s="1">
        <f t="shared" si="0"/>
        <v>0.75624999999999998</v>
      </c>
      <c r="AK65" s="1">
        <f t="shared" si="1"/>
        <v>0.96164140493723416</v>
      </c>
      <c r="AL65" s="1">
        <f t="shared" si="2"/>
        <v>0.24375000000000002</v>
      </c>
      <c r="AM65" s="1">
        <f t="shared" si="3"/>
        <v>0.8206769720324929</v>
      </c>
      <c r="AN65" s="1">
        <f t="shared" si="4"/>
        <v>0.69213536556227961</v>
      </c>
      <c r="AO65" s="33">
        <v>1.241469816272017E-4</v>
      </c>
    </row>
    <row r="66" spans="35:41" x14ac:dyDescent="0.25">
      <c r="AI66" s="32">
        <v>62</v>
      </c>
      <c r="AJ66" s="1">
        <f t="shared" si="0"/>
        <v>0.76875000000000004</v>
      </c>
      <c r="AK66" s="1">
        <f t="shared" si="1"/>
        <v>0.96385103494214552</v>
      </c>
      <c r="AL66" s="1">
        <f t="shared" si="2"/>
        <v>0.23124999999999996</v>
      </c>
      <c r="AM66" s="1">
        <f t="shared" si="3"/>
        <v>0.81465071646106268</v>
      </c>
      <c r="AN66" s="1">
        <f t="shared" si="4"/>
        <v>0.7325735637421168</v>
      </c>
      <c r="AO66" s="33">
        <v>1.248906386700013E-4</v>
      </c>
    </row>
    <row r="67" spans="35:41" x14ac:dyDescent="0.25">
      <c r="AI67" s="32">
        <v>63</v>
      </c>
      <c r="AJ67" s="1">
        <f t="shared" si="0"/>
        <v>0.78125</v>
      </c>
      <c r="AK67" s="1">
        <f t="shared" si="1"/>
        <v>0.96602997917317479</v>
      </c>
      <c r="AL67" s="1">
        <f t="shared" si="2"/>
        <v>0.21875</v>
      </c>
      <c r="AM67" s="1">
        <f t="shared" si="3"/>
        <v>0.80833750333726595</v>
      </c>
      <c r="AN67" s="1">
        <f t="shared" si="4"/>
        <v>0.77427005635431245</v>
      </c>
      <c r="AO67" s="33">
        <v>1.2493438320169281E-4</v>
      </c>
    </row>
    <row r="68" spans="35:41" x14ac:dyDescent="0.25">
      <c r="AI68" s="32">
        <v>64</v>
      </c>
      <c r="AJ68" s="1">
        <f t="shared" si="0"/>
        <v>0.79374999999999996</v>
      </c>
      <c r="AK68" s="1">
        <f t="shared" si="1"/>
        <v>0.96817914466218191</v>
      </c>
      <c r="AL68" s="1">
        <f t="shared" si="2"/>
        <v>0.20625000000000004</v>
      </c>
      <c r="AM68" s="1">
        <f t="shared" si="3"/>
        <v>0.80170603714906297</v>
      </c>
      <c r="AN68" s="1">
        <f t="shared" si="4"/>
        <v>0.81738295788941406</v>
      </c>
      <c r="AO68" s="33">
        <v>1.2965879265080391E-4</v>
      </c>
    </row>
    <row r="69" spans="35:41" x14ac:dyDescent="0.25">
      <c r="AI69" s="32">
        <v>65</v>
      </c>
      <c r="AJ69" s="1">
        <f t="shared" si="0"/>
        <v>0.80625000000000002</v>
      </c>
      <c r="AK69" s="1">
        <f t="shared" si="1"/>
        <v>0.97029939785993358</v>
      </c>
      <c r="AL69" s="1">
        <f t="shared" si="2"/>
        <v>0.19374999999999998</v>
      </c>
      <c r="AM69" s="1">
        <f t="shared" si="3"/>
        <v>0.79471944537963402</v>
      </c>
      <c r="AN69" s="1">
        <f t="shared" si="4"/>
        <v>0.86209756667827087</v>
      </c>
      <c r="AO69" s="33">
        <v>2.0192475940470489E-4</v>
      </c>
    </row>
    <row r="70" spans="35:41" x14ac:dyDescent="0.25">
      <c r="AI70" s="32">
        <v>66</v>
      </c>
      <c r="AJ70" s="1">
        <f t="shared" ref="AJ70:AJ84" si="24">(AI70-0.5)/$AJ$3</f>
        <v>0.81874999999999998</v>
      </c>
      <c r="AK70" s="1">
        <f t="shared" ref="AK70:AK84" si="25">POWER(AJ70, 0.14)</f>
        <v>0.97239156704886653</v>
      </c>
      <c r="AL70" s="1">
        <f t="shared" ref="AL70:AL84" si="26">1-AJ70</f>
        <v>0.18125000000000002</v>
      </c>
      <c r="AM70" s="1">
        <f t="shared" ref="AM70:AM84" si="27">AL70^0.14</f>
        <v>0.78733384742934365</v>
      </c>
      <c r="AN70" s="1">
        <f t="shared" ref="AN70:AN84" si="28">4.91* (AK70 - AM70)</f>
        <v>0.90863340333185738</v>
      </c>
      <c r="AO70" s="33">
        <v>2.2112860892400249E-4</v>
      </c>
    </row>
    <row r="71" spans="35:41" x14ac:dyDescent="0.25">
      <c r="AI71" s="32">
        <v>67</v>
      </c>
      <c r="AJ71" s="1">
        <f t="shared" si="24"/>
        <v>0.83125000000000004</v>
      </c>
      <c r="AK71" s="1">
        <f t="shared" si="25"/>
        <v>0.97445644457797109</v>
      </c>
      <c r="AL71" s="1">
        <f t="shared" si="26"/>
        <v>0.16874999999999996</v>
      </c>
      <c r="AM71" s="1">
        <f t="shared" si="27"/>
        <v>0.77949642802128538</v>
      </c>
      <c r="AN71" s="1">
        <f t="shared" si="28"/>
        <v>0.95725368129332689</v>
      </c>
      <c r="AO71" s="33">
        <v>2.2519685039319731E-4</v>
      </c>
    </row>
    <row r="72" spans="35:41" x14ac:dyDescent="0.25">
      <c r="AI72" s="32">
        <v>68</v>
      </c>
      <c r="AJ72" s="1">
        <f t="shared" si="24"/>
        <v>0.84375</v>
      </c>
      <c r="AK72" s="1">
        <f t="shared" si="25"/>
        <v>0.976494788935372</v>
      </c>
      <c r="AL72" s="1">
        <f t="shared" si="26"/>
        <v>0.15625</v>
      </c>
      <c r="AM72" s="1">
        <f t="shared" si="27"/>
        <v>0.77114279221904158</v>
      </c>
      <c r="AN72" s="1">
        <f t="shared" si="28"/>
        <v>1.0082783038771823</v>
      </c>
      <c r="AO72" s="33">
        <v>2.258967629047981E-4</v>
      </c>
    </row>
    <row r="73" spans="35:41" x14ac:dyDescent="0.25">
      <c r="AI73" s="32">
        <v>69</v>
      </c>
      <c r="AJ73" s="1">
        <f t="shared" si="24"/>
        <v>0.85624999999999996</v>
      </c>
      <c r="AK73" s="1">
        <f t="shared" si="25"/>
        <v>0.97850732667260953</v>
      </c>
      <c r="AL73" s="1">
        <f t="shared" si="26"/>
        <v>0.14375000000000004</v>
      </c>
      <c r="AM73" s="1">
        <f t="shared" si="27"/>
        <v>0.76219325199866772</v>
      </c>
      <c r="AN73" s="1">
        <f t="shared" si="28"/>
        <v>1.0621021066490544</v>
      </c>
      <c r="AO73" s="33">
        <v>2.2992125984269701E-4</v>
      </c>
    </row>
    <row r="74" spans="35:41" x14ac:dyDescent="0.25">
      <c r="AI74" s="32">
        <v>70</v>
      </c>
      <c r="AJ74" s="1">
        <f t="shared" si="24"/>
        <v>0.86875000000000002</v>
      </c>
      <c r="AK74" s="1">
        <f t="shared" si="25"/>
        <v>0.98049475419322984</v>
      </c>
      <c r="AL74" s="1">
        <f t="shared" si="26"/>
        <v>0.13124999999999998</v>
      </c>
      <c r="AM74" s="1">
        <f t="shared" si="27"/>
        <v>0.75254747635212049</v>
      </c>
      <c r="AN74" s="1">
        <f t="shared" si="28"/>
        <v>1.119221134199847</v>
      </c>
      <c r="AO74" s="33">
        <v>2.3412073490829829E-4</v>
      </c>
    </row>
    <row r="75" spans="35:41" x14ac:dyDescent="0.25">
      <c r="AI75" s="32">
        <v>71</v>
      </c>
      <c r="AJ75" s="1">
        <f t="shared" si="24"/>
        <v>0.88124999999999998</v>
      </c>
      <c r="AK75" s="1">
        <f t="shared" si="25"/>
        <v>0.98245773941705727</v>
      </c>
      <c r="AL75" s="1">
        <f t="shared" si="26"/>
        <v>0.11875000000000002</v>
      </c>
      <c r="AM75" s="1">
        <f t="shared" si="27"/>
        <v>0.7420765477520872</v>
      </c>
      <c r="AN75" s="1">
        <f t="shared" si="28"/>
        <v>1.1802716510750031</v>
      </c>
      <c r="AO75" s="33">
        <v>2.5721784776880022E-4</v>
      </c>
    </row>
    <row r="76" spans="35:41" x14ac:dyDescent="0.25">
      <c r="AI76" s="32">
        <v>72</v>
      </c>
      <c r="AJ76" s="1">
        <f t="shared" si="24"/>
        <v>0.89375000000000004</v>
      </c>
      <c r="AK76" s="1">
        <f t="shared" si="25"/>
        <v>0.98439692333042084</v>
      </c>
      <c r="AL76" s="1">
        <f t="shared" si="26"/>
        <v>0.10624999999999996</v>
      </c>
      <c r="AM76" s="1">
        <f t="shared" si="27"/>
        <v>0.73061073891706252</v>
      </c>
      <c r="AN76" s="1">
        <f t="shared" si="28"/>
        <v>1.2460901654695893</v>
      </c>
      <c r="AO76" s="33">
        <v>2.75065616797604E-4</v>
      </c>
    </row>
    <row r="77" spans="35:41" x14ac:dyDescent="0.25">
      <c r="AI77" s="32">
        <v>73</v>
      </c>
      <c r="AJ77" s="1">
        <f t="shared" si="24"/>
        <v>0.90625</v>
      </c>
      <c r="AK77" s="1">
        <f t="shared" si="25"/>
        <v>0.98631292143162619</v>
      </c>
      <c r="AL77" s="1">
        <f t="shared" si="26"/>
        <v>9.375E-2</v>
      </c>
      <c r="AM77" s="1">
        <f t="shared" si="27"/>
        <v>0.71791987851074301</v>
      </c>
      <c r="AN77" s="1">
        <f t="shared" si="28"/>
        <v>1.3178098407415364</v>
      </c>
      <c r="AO77" s="33">
        <v>2.8460192475970181E-4</v>
      </c>
    </row>
    <row r="78" spans="35:41" x14ac:dyDescent="0.25">
      <c r="AI78" s="32">
        <v>74</v>
      </c>
      <c r="AJ78" s="1">
        <f t="shared" si="24"/>
        <v>0.91874999999999996</v>
      </c>
      <c r="AK78" s="1">
        <f t="shared" si="25"/>
        <v>0.98820632508009287</v>
      </c>
      <c r="AL78" s="1">
        <f t="shared" si="26"/>
        <v>8.1250000000000044E-2</v>
      </c>
      <c r="AM78" s="1">
        <f t="shared" si="27"/>
        <v>0.70368010381224344</v>
      </c>
      <c r="AN78" s="1">
        <f t="shared" si="28"/>
        <v>1.3970237464251407</v>
      </c>
      <c r="AO78" s="33">
        <v>3.2860892388429652E-4</v>
      </c>
    </row>
    <row r="79" spans="35:41" x14ac:dyDescent="0.25">
      <c r="AI79" s="32">
        <v>75</v>
      </c>
      <c r="AJ79" s="1">
        <f t="shared" si="24"/>
        <v>0.93125000000000002</v>
      </c>
      <c r="AK79" s="1">
        <f t="shared" si="25"/>
        <v>0.99007770275679186</v>
      </c>
      <c r="AL79" s="1">
        <f t="shared" si="26"/>
        <v>6.8749999999999978E-2</v>
      </c>
      <c r="AM79" s="1">
        <f t="shared" si="27"/>
        <v>0.68741369219949156</v>
      </c>
      <c r="AN79" s="1">
        <f t="shared" si="28"/>
        <v>1.4860802918363445</v>
      </c>
      <c r="AO79" s="33">
        <v>3.3132108486479822E-4</v>
      </c>
    </row>
    <row r="80" spans="35:41" x14ac:dyDescent="0.25">
      <c r="AI80" s="32">
        <v>76</v>
      </c>
      <c r="AJ80" s="1">
        <f t="shared" si="24"/>
        <v>0.94374999999999998</v>
      </c>
      <c r="AK80" s="1">
        <f t="shared" si="25"/>
        <v>0.9919276012429229</v>
      </c>
      <c r="AL80" s="1">
        <f t="shared" si="26"/>
        <v>5.6250000000000022E-2</v>
      </c>
      <c r="AM80" s="1">
        <f t="shared" si="27"/>
        <v>0.66837031631682453</v>
      </c>
      <c r="AN80" s="1">
        <f t="shared" si="28"/>
        <v>1.5886662689871429</v>
      </c>
      <c r="AO80" s="33">
        <v>3.3324584426919912E-4</v>
      </c>
    </row>
    <row r="81" spans="35:41" x14ac:dyDescent="0.25">
      <c r="AI81" s="32">
        <v>77</v>
      </c>
      <c r="AJ81" s="1">
        <f t="shared" si="24"/>
        <v>0.95625000000000004</v>
      </c>
      <c r="AK81" s="1">
        <f t="shared" si="25"/>
        <v>0.99375654672314129</v>
      </c>
      <c r="AL81" s="1">
        <f t="shared" si="26"/>
        <v>4.3749999999999956E-2</v>
      </c>
      <c r="AM81" s="1">
        <f t="shared" si="27"/>
        <v>0.64526324525910461</v>
      </c>
      <c r="AN81" s="1">
        <f t="shared" si="28"/>
        <v>1.7111021101884201</v>
      </c>
      <c r="AO81" s="33">
        <v>3.3490813648269502E-4</v>
      </c>
    </row>
    <row r="82" spans="35:41" x14ac:dyDescent="0.25">
      <c r="AI82" s="32">
        <v>78</v>
      </c>
      <c r="AJ82" s="1">
        <f t="shared" si="24"/>
        <v>0.96875</v>
      </c>
      <c r="AK82" s="1">
        <f t="shared" si="25"/>
        <v>0.9955650458190819</v>
      </c>
      <c r="AL82" s="1">
        <f t="shared" si="26"/>
        <v>3.125E-2</v>
      </c>
      <c r="AM82" s="1">
        <f t="shared" si="27"/>
        <v>0.61557220667245816</v>
      </c>
      <c r="AN82" s="1">
        <f t="shared" si="28"/>
        <v>1.8657648402099227</v>
      </c>
      <c r="AO82" s="33">
        <v>3.4273840769900171E-4</v>
      </c>
    </row>
    <row r="83" spans="35:41" x14ac:dyDescent="0.25">
      <c r="AI83" s="32">
        <v>79</v>
      </c>
      <c r="AJ83" s="1">
        <f t="shared" si="24"/>
        <v>0.98124999999999996</v>
      </c>
      <c r="AK83" s="1">
        <f t="shared" si="25"/>
        <v>0.99735358655842332</v>
      </c>
      <c r="AL83" s="1">
        <f t="shared" si="26"/>
        <v>1.8750000000000044E-2</v>
      </c>
      <c r="AM83" s="1">
        <f t="shared" si="27"/>
        <v>0.57308650004648098</v>
      </c>
      <c r="AN83" s="1">
        <f t="shared" si="28"/>
        <v>2.0831513947736369</v>
      </c>
      <c r="AO83" s="33">
        <v>5.2703412073460201E-4</v>
      </c>
    </row>
    <row r="84" spans="35:41" ht="15.75" thickBot="1" x14ac:dyDescent="0.3">
      <c r="AI84" s="28">
        <v>80</v>
      </c>
      <c r="AJ84" s="29">
        <f t="shared" si="24"/>
        <v>0.99375000000000002</v>
      </c>
      <c r="AK84" s="29">
        <f t="shared" si="25"/>
        <v>0.99912263928427725</v>
      </c>
      <c r="AL84" s="29">
        <f t="shared" si="26"/>
        <v>6.2499999999999778E-3</v>
      </c>
      <c r="AM84" s="29">
        <f t="shared" si="27"/>
        <v>0.49138647919821993</v>
      </c>
      <c r="AN84" s="29">
        <f t="shared" si="28"/>
        <v>2.4929845460225413</v>
      </c>
      <c r="AO84" s="30">
        <v>5.4068241469780107E-4</v>
      </c>
    </row>
    <row r="85" spans="35:41" ht="15.75" thickBot="1" x14ac:dyDescent="0.3"/>
    <row r="86" spans="35:41" ht="15.75" thickBot="1" x14ac:dyDescent="0.3">
      <c r="AN86" s="12" t="s">
        <v>39</v>
      </c>
      <c r="AO86" s="20">
        <f>AVERAGE(AO5:AO84)</f>
        <v>4.336808689942018E-20</v>
      </c>
    </row>
  </sheetData>
  <mergeCells count="3">
    <mergeCell ref="B1:C1"/>
    <mergeCell ref="C33:D33"/>
    <mergeCell ref="B25:B2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7BDCB-61E3-415E-AB58-AE93EA435D70}">
  <dimension ref="B1:AO86"/>
  <sheetViews>
    <sheetView zoomScale="80" workbookViewId="0">
      <selection activeCell="T50" sqref="T50"/>
    </sheetView>
  </sheetViews>
  <sheetFormatPr defaultRowHeight="15" x14ac:dyDescent="0.25"/>
  <cols>
    <col min="2" max="2" width="15" customWidth="1"/>
    <col min="3" max="3" width="16.85546875" bestFit="1" customWidth="1"/>
    <col min="4" max="5" width="13.28515625" bestFit="1" customWidth="1"/>
    <col min="6" max="7" width="9.42578125" bestFit="1" customWidth="1"/>
    <col min="8" max="8" width="13.28515625" bestFit="1" customWidth="1"/>
    <col min="9" max="10" width="13.7109375" bestFit="1" customWidth="1"/>
    <col min="11" max="11" width="16.140625" bestFit="1" customWidth="1"/>
    <col min="12" max="17" width="9.42578125" bestFit="1" customWidth="1"/>
    <col min="18" max="21" width="9.7109375" bestFit="1" customWidth="1"/>
    <col min="22" max="22" width="21.28515625" bestFit="1" customWidth="1"/>
    <col min="23" max="23" width="16" bestFit="1" customWidth="1"/>
    <col min="24" max="24" width="14.7109375" bestFit="1" customWidth="1"/>
    <col min="25" max="32" width="13.7109375" bestFit="1" customWidth="1"/>
    <col min="33" max="33" width="16.85546875" bestFit="1" customWidth="1"/>
    <col min="35" max="36" width="9.42578125" bestFit="1" customWidth="1"/>
    <col min="37" max="41" width="9.28515625" bestFit="1" customWidth="1"/>
  </cols>
  <sheetData>
    <row r="1" spans="2:41" ht="20.25" thickBot="1" x14ac:dyDescent="0.35">
      <c r="B1" s="63" t="s">
        <v>42</v>
      </c>
      <c r="C1" s="64"/>
      <c r="D1" s="11"/>
      <c r="E1" s="11"/>
      <c r="F1" s="11"/>
    </row>
    <row r="2" spans="2:41" ht="15.75" thickBot="1" x14ac:dyDescent="0.3"/>
    <row r="3" spans="2:41" ht="15.75" thickBot="1" x14ac:dyDescent="0.3">
      <c r="E3" s="12" t="s">
        <v>50</v>
      </c>
      <c r="F3" s="13" t="s">
        <v>1</v>
      </c>
      <c r="G3" s="14" t="s">
        <v>2</v>
      </c>
      <c r="J3" s="15" t="s">
        <v>17</v>
      </c>
      <c r="K3" s="16">
        <f>2^K5</f>
        <v>8</v>
      </c>
      <c r="V3" s="17" t="s">
        <v>43</v>
      </c>
      <c r="W3" s="18">
        <v>1</v>
      </c>
      <c r="X3" s="19">
        <v>2</v>
      </c>
      <c r="Y3" s="19">
        <v>3</v>
      </c>
      <c r="Z3" s="19">
        <v>4</v>
      </c>
      <c r="AA3" s="19">
        <v>5</v>
      </c>
      <c r="AB3" s="19">
        <v>6</v>
      </c>
      <c r="AC3" s="19">
        <v>7</v>
      </c>
      <c r="AD3" s="19">
        <v>8</v>
      </c>
      <c r="AE3" s="19">
        <v>9</v>
      </c>
      <c r="AF3" s="20">
        <v>10</v>
      </c>
      <c r="AI3" s="21" t="s">
        <v>34</v>
      </c>
      <c r="AJ3" s="22">
        <v>80</v>
      </c>
    </row>
    <row r="4" spans="2:41" ht="15.75" thickBot="1" x14ac:dyDescent="0.3">
      <c r="D4" s="15">
        <v>-1</v>
      </c>
      <c r="E4" s="23">
        <v>120</v>
      </c>
      <c r="F4" s="24">
        <v>180</v>
      </c>
      <c r="G4" s="25">
        <v>0.25</v>
      </c>
      <c r="J4" s="26" t="s">
        <v>18</v>
      </c>
      <c r="K4" s="27">
        <v>10</v>
      </c>
      <c r="AI4" s="12" t="s">
        <v>31</v>
      </c>
      <c r="AJ4" s="13" t="s">
        <v>32</v>
      </c>
      <c r="AK4" s="13" t="s">
        <v>35</v>
      </c>
      <c r="AL4" s="13" t="s">
        <v>36</v>
      </c>
      <c r="AM4" s="13" t="s">
        <v>37</v>
      </c>
      <c r="AN4" s="13" t="s">
        <v>33</v>
      </c>
      <c r="AO4" s="14" t="s">
        <v>38</v>
      </c>
    </row>
    <row r="5" spans="2:41" ht="15.75" thickBot="1" x14ac:dyDescent="0.3">
      <c r="D5" s="9">
        <v>1</v>
      </c>
      <c r="E5" s="28">
        <v>300</v>
      </c>
      <c r="F5" s="29">
        <v>900</v>
      </c>
      <c r="G5" s="30">
        <v>1</v>
      </c>
      <c r="J5" s="9" t="s">
        <v>19</v>
      </c>
      <c r="K5" s="31">
        <v>3</v>
      </c>
      <c r="AI5" s="23">
        <v>1</v>
      </c>
      <c r="AJ5" s="24">
        <f>(AI5-0.5)/$AJ$3</f>
        <v>6.2500000000000003E-3</v>
      </c>
      <c r="AK5" s="24">
        <f>POWER(AJ5, 0.14)</f>
        <v>0.49138647919822021</v>
      </c>
      <c r="AL5" s="24">
        <f>1-AJ5</f>
        <v>0.99375000000000002</v>
      </c>
      <c r="AM5" s="24">
        <f>AL5^0.14</f>
        <v>0.99912263928427725</v>
      </c>
      <c r="AN5" s="24">
        <f>4.91* (AK5 - AM5)</f>
        <v>-2.4929845460225399</v>
      </c>
      <c r="AO5" s="25">
        <v>-7.9160104986910479E-4</v>
      </c>
    </row>
    <row r="6" spans="2:41" x14ac:dyDescent="0.25">
      <c r="AI6" s="32">
        <v>2</v>
      </c>
      <c r="AJ6" s="1">
        <f t="shared" ref="AJ6:AJ69" si="0">(AI6-0.5)/$AJ$3</f>
        <v>1.8749999999999999E-2</v>
      </c>
      <c r="AK6" s="1">
        <f t="shared" ref="AK6:AK69" si="1">POWER(AJ6, 0.14)</f>
        <v>0.57308650004648087</v>
      </c>
      <c r="AL6" s="1">
        <f t="shared" ref="AL6:AL69" si="2">1-AJ6</f>
        <v>0.98124999999999996</v>
      </c>
      <c r="AM6" s="1">
        <f t="shared" ref="AM6:AM69" si="3">AL6^0.14</f>
        <v>0.99735358655842332</v>
      </c>
      <c r="AN6" s="1">
        <f t="shared" ref="AN6:AN69" si="4">4.91* (AK6 - AM6)</f>
        <v>-2.0831513947736373</v>
      </c>
      <c r="AO6" s="33">
        <v>-7.8530183726989444E-4</v>
      </c>
    </row>
    <row r="7" spans="2:41" x14ac:dyDescent="0.25">
      <c r="AI7" s="32">
        <v>3</v>
      </c>
      <c r="AJ7" s="1">
        <f t="shared" si="0"/>
        <v>3.125E-2</v>
      </c>
      <c r="AK7" s="1">
        <f t="shared" si="1"/>
        <v>0.61557220667245816</v>
      </c>
      <c r="AL7" s="1">
        <f t="shared" si="2"/>
        <v>0.96875</v>
      </c>
      <c r="AM7" s="1">
        <f t="shared" si="3"/>
        <v>0.9955650458190819</v>
      </c>
      <c r="AN7" s="1">
        <f t="shared" si="4"/>
        <v>-1.8657648402099227</v>
      </c>
      <c r="AO7" s="33">
        <v>-7.7060367454069578E-4</v>
      </c>
    </row>
    <row r="8" spans="2:41" ht="15.75" thickBot="1" x14ac:dyDescent="0.3">
      <c r="AI8" s="32">
        <v>4</v>
      </c>
      <c r="AJ8" s="1">
        <f t="shared" si="0"/>
        <v>4.3749999999999997E-2</v>
      </c>
      <c r="AK8" s="1">
        <f t="shared" si="1"/>
        <v>0.64526324525910472</v>
      </c>
      <c r="AL8" s="1">
        <f t="shared" si="2"/>
        <v>0.95625000000000004</v>
      </c>
      <c r="AM8" s="1">
        <f t="shared" si="3"/>
        <v>0.99375654672314129</v>
      </c>
      <c r="AN8" s="1">
        <f t="shared" si="4"/>
        <v>-1.7111021101884196</v>
      </c>
      <c r="AO8" s="33">
        <v>-7.643044619421932E-4</v>
      </c>
    </row>
    <row r="9" spans="2:41" ht="15.75" thickBot="1" x14ac:dyDescent="0.3">
      <c r="L9" s="8" t="s">
        <v>57</v>
      </c>
      <c r="W9" s="34" t="s">
        <v>38</v>
      </c>
      <c r="AI9" s="32">
        <v>5</v>
      </c>
      <c r="AJ9" s="1">
        <f t="shared" si="0"/>
        <v>5.6250000000000001E-2</v>
      </c>
      <c r="AK9" s="1">
        <f t="shared" si="1"/>
        <v>0.66837031631682453</v>
      </c>
      <c r="AL9" s="1">
        <f t="shared" si="2"/>
        <v>0.94374999999999998</v>
      </c>
      <c r="AM9" s="1">
        <f t="shared" si="3"/>
        <v>0.9919276012429229</v>
      </c>
      <c r="AN9" s="1">
        <f t="shared" si="4"/>
        <v>-1.5886662689871429</v>
      </c>
      <c r="AO9" s="33">
        <v>-7.5437445319379709E-4</v>
      </c>
    </row>
    <row r="10" spans="2:41" ht="15.75" thickBot="1" x14ac:dyDescent="0.3">
      <c r="D10" s="35" t="s">
        <v>0</v>
      </c>
      <c r="E10" s="36" t="s">
        <v>50</v>
      </c>
      <c r="F10" s="36" t="s">
        <v>1</v>
      </c>
      <c r="G10" s="36" t="s">
        <v>2</v>
      </c>
      <c r="H10" s="36" t="s">
        <v>51</v>
      </c>
      <c r="I10" s="36" t="s">
        <v>52</v>
      </c>
      <c r="J10" s="36" t="s">
        <v>3</v>
      </c>
      <c r="K10" s="37" t="s">
        <v>53</v>
      </c>
      <c r="L10" s="38" t="s">
        <v>4</v>
      </c>
      <c r="M10" s="39" t="s">
        <v>5</v>
      </c>
      <c r="N10" s="39" t="s">
        <v>6</v>
      </c>
      <c r="O10" s="39" t="s">
        <v>7</v>
      </c>
      <c r="P10" s="39" t="s">
        <v>8</v>
      </c>
      <c r="Q10" s="39" t="s">
        <v>9</v>
      </c>
      <c r="R10" s="39" t="s">
        <v>10</v>
      </c>
      <c r="S10" s="39" t="s">
        <v>11</v>
      </c>
      <c r="T10" s="39" t="s">
        <v>12</v>
      </c>
      <c r="U10" s="40" t="s">
        <v>13</v>
      </c>
      <c r="V10" s="41" t="s">
        <v>14</v>
      </c>
      <c r="W10" s="42" t="s">
        <v>21</v>
      </c>
      <c r="X10" s="43" t="s">
        <v>22</v>
      </c>
      <c r="Y10" s="43" t="s">
        <v>23</v>
      </c>
      <c r="Z10" s="43" t="s">
        <v>24</v>
      </c>
      <c r="AA10" s="43" t="s">
        <v>25</v>
      </c>
      <c r="AB10" s="43" t="s">
        <v>26</v>
      </c>
      <c r="AC10" s="43" t="s">
        <v>27</v>
      </c>
      <c r="AD10" s="43" t="s">
        <v>28</v>
      </c>
      <c r="AE10" s="43" t="s">
        <v>29</v>
      </c>
      <c r="AF10" s="44" t="s">
        <v>30</v>
      </c>
      <c r="AI10" s="32">
        <v>6</v>
      </c>
      <c r="AJ10" s="1">
        <f t="shared" si="0"/>
        <v>6.8750000000000006E-2</v>
      </c>
      <c r="AK10" s="1">
        <f t="shared" si="1"/>
        <v>0.68741369219949167</v>
      </c>
      <c r="AL10" s="1">
        <f t="shared" si="2"/>
        <v>0.93125000000000002</v>
      </c>
      <c r="AM10" s="1">
        <f t="shared" si="3"/>
        <v>0.99007770275679186</v>
      </c>
      <c r="AN10" s="1">
        <f t="shared" si="4"/>
        <v>-1.486080291836344</v>
      </c>
      <c r="AO10" s="33">
        <v>-7.4750656167960061E-4</v>
      </c>
    </row>
    <row r="11" spans="2:41" x14ac:dyDescent="0.25">
      <c r="D11" s="23">
        <v>1</v>
      </c>
      <c r="E11" s="24">
        <v>-1</v>
      </c>
      <c r="F11" s="24">
        <v>-1</v>
      </c>
      <c r="G11" s="24">
        <v>-1</v>
      </c>
      <c r="H11" s="24">
        <f>E11*F11</f>
        <v>1</v>
      </c>
      <c r="I11" s="24">
        <f>E11*G11</f>
        <v>1</v>
      </c>
      <c r="J11" s="24">
        <f>F11*G11</f>
        <v>1</v>
      </c>
      <c r="K11" s="25">
        <f>I11*F11</f>
        <v>-1</v>
      </c>
      <c r="L11" s="23">
        <v>4.9842957130359002E-2</v>
      </c>
      <c r="M11" s="24">
        <v>4.9377077865267002E-2</v>
      </c>
      <c r="N11" s="24">
        <v>4.9225721784777E-2</v>
      </c>
      <c r="O11" s="24">
        <v>4.9983377077865002E-2</v>
      </c>
      <c r="P11" s="24">
        <v>4.9337707786526998E-2</v>
      </c>
      <c r="Q11" s="24">
        <v>4.8821959755031001E-2</v>
      </c>
      <c r="R11" s="24">
        <v>4.9955380577428002E-2</v>
      </c>
      <c r="S11" s="24">
        <v>4.9908136482939999E-2</v>
      </c>
      <c r="T11" s="24">
        <v>5.0131233595801003E-2</v>
      </c>
      <c r="U11" s="25">
        <v>4.9111111111111001E-2</v>
      </c>
      <c r="V11" s="45">
        <f>AVERAGE(L11:U11)</f>
        <v>4.9569466316710595E-2</v>
      </c>
      <c r="W11" s="23">
        <f>L11-$V11</f>
        <v>2.7349081364840683E-4</v>
      </c>
      <c r="X11" s="24">
        <f t="shared" ref="X11:AF18" si="5">M11-$V11</f>
        <v>-1.9238845144359251E-4</v>
      </c>
      <c r="Y11" s="24">
        <f t="shared" si="5"/>
        <v>-3.4374453193359439E-4</v>
      </c>
      <c r="Z11" s="24">
        <f t="shared" si="5"/>
        <v>4.1391076115440684E-4</v>
      </c>
      <c r="AA11" s="24">
        <f t="shared" si="5"/>
        <v>-2.3175853018359699E-4</v>
      </c>
      <c r="AB11" s="24">
        <f t="shared" si="5"/>
        <v>-7.4750656167959367E-4</v>
      </c>
      <c r="AC11" s="24">
        <f t="shared" si="5"/>
        <v>3.8591426071740709E-4</v>
      </c>
      <c r="AD11" s="24">
        <f t="shared" si="5"/>
        <v>3.3867016622940449E-4</v>
      </c>
      <c r="AE11" s="24">
        <f t="shared" si="5"/>
        <v>5.6176727909040824E-4</v>
      </c>
      <c r="AF11" s="25">
        <f t="shared" si="5"/>
        <v>-4.5835520559959347E-4</v>
      </c>
      <c r="AI11" s="32">
        <v>7</v>
      </c>
      <c r="AJ11" s="1">
        <f t="shared" si="0"/>
        <v>8.1250000000000003E-2</v>
      </c>
      <c r="AK11" s="1">
        <f t="shared" si="1"/>
        <v>0.70368010381224333</v>
      </c>
      <c r="AL11" s="1">
        <f t="shared" si="2"/>
        <v>0.91874999999999996</v>
      </c>
      <c r="AM11" s="1">
        <f t="shared" si="3"/>
        <v>0.98820632508009287</v>
      </c>
      <c r="AN11" s="1">
        <f t="shared" si="4"/>
        <v>-1.3970237464251414</v>
      </c>
      <c r="AO11" s="33">
        <v>-7.3867016622920084E-4</v>
      </c>
    </row>
    <row r="12" spans="2:41" x14ac:dyDescent="0.25">
      <c r="D12" s="32">
        <v>1</v>
      </c>
      <c r="E12" s="1">
        <v>1</v>
      </c>
      <c r="F12" s="1">
        <v>-1</v>
      </c>
      <c r="G12" s="1">
        <v>-1</v>
      </c>
      <c r="H12" s="1">
        <f t="shared" ref="H12:H18" si="6">E12*F12</f>
        <v>-1</v>
      </c>
      <c r="I12" s="1">
        <f t="shared" ref="I12:I18" si="7">E12*G12</f>
        <v>-1</v>
      </c>
      <c r="J12" s="1">
        <f t="shared" ref="J12:J18" si="8">F12*G12</f>
        <v>1</v>
      </c>
      <c r="K12" s="33">
        <f t="shared" ref="K12:K18" si="9">I12*F12</f>
        <v>1</v>
      </c>
      <c r="L12" s="32">
        <v>4.5104111986001998E-2</v>
      </c>
      <c r="M12" s="1">
        <v>4.4766841644793998E-2</v>
      </c>
      <c r="N12" s="1">
        <v>4.4545494313210997E-2</v>
      </c>
      <c r="O12" s="1">
        <v>4.5223097112861002E-2</v>
      </c>
      <c r="P12" s="1">
        <v>4.4636920384951997E-2</v>
      </c>
      <c r="Q12" s="1">
        <v>4.4332895888014E-2</v>
      </c>
      <c r="R12" s="1">
        <v>4.5137795275591003E-2</v>
      </c>
      <c r="S12" s="1">
        <v>4.5170603674541003E-2</v>
      </c>
      <c r="T12" s="1">
        <v>4.5346456692912998E-2</v>
      </c>
      <c r="U12" s="33">
        <v>4.4604111986001997E-2</v>
      </c>
      <c r="V12" s="27">
        <f t="shared" ref="V12:V17" si="10">AVERAGE(L12:U12)</f>
        <v>4.4886832895888094E-2</v>
      </c>
      <c r="W12" s="32">
        <f t="shared" ref="W12:W18" si="11">L12-$V12</f>
        <v>2.1727909011390323E-4</v>
      </c>
      <c r="X12" s="1">
        <f t="shared" si="5"/>
        <v>-1.1999125109409675E-4</v>
      </c>
      <c r="Y12" s="1">
        <f t="shared" si="5"/>
        <v>-3.413385826770976E-4</v>
      </c>
      <c r="Z12" s="1">
        <f t="shared" si="5"/>
        <v>3.362642169729077E-4</v>
      </c>
      <c r="AA12" s="1">
        <f t="shared" si="5"/>
        <v>-2.4991251093609695E-4</v>
      </c>
      <c r="AB12" s="1">
        <f t="shared" si="5"/>
        <v>-5.5393700787409461E-4</v>
      </c>
      <c r="AC12" s="1">
        <f t="shared" si="5"/>
        <v>2.5096237970290841E-4</v>
      </c>
      <c r="AD12" s="1">
        <f t="shared" si="5"/>
        <v>2.8377077865290867E-4</v>
      </c>
      <c r="AE12" s="1">
        <f t="shared" si="5"/>
        <v>4.5962379702490369E-4</v>
      </c>
      <c r="AF12" s="33">
        <f t="shared" si="5"/>
        <v>-2.8272090988609722E-4</v>
      </c>
      <c r="AI12" s="32">
        <v>8</v>
      </c>
      <c r="AJ12" s="1">
        <f t="shared" si="0"/>
        <v>9.375E-2</v>
      </c>
      <c r="AK12" s="1">
        <f t="shared" si="1"/>
        <v>0.71791987851074301</v>
      </c>
      <c r="AL12" s="1">
        <f t="shared" si="2"/>
        <v>0.90625</v>
      </c>
      <c r="AM12" s="1">
        <f t="shared" si="3"/>
        <v>0.98631292143162619</v>
      </c>
      <c r="AN12" s="1">
        <f t="shared" si="4"/>
        <v>-1.3178098407415364</v>
      </c>
      <c r="AO12" s="33">
        <v>-5.5393700787410155E-4</v>
      </c>
    </row>
    <row r="13" spans="2:41" x14ac:dyDescent="0.25">
      <c r="D13" s="32">
        <v>1</v>
      </c>
      <c r="E13" s="1">
        <f t="shared" ref="E13:E18" si="12">E11</f>
        <v>-1</v>
      </c>
      <c r="F13" s="1">
        <v>1</v>
      </c>
      <c r="G13" s="1">
        <v>-1</v>
      </c>
      <c r="H13" s="1">
        <f t="shared" si="6"/>
        <v>-1</v>
      </c>
      <c r="I13" s="1">
        <f t="shared" si="7"/>
        <v>1</v>
      </c>
      <c r="J13" s="1">
        <f t="shared" si="8"/>
        <v>-1</v>
      </c>
      <c r="K13" s="33">
        <f t="shared" si="9"/>
        <v>1</v>
      </c>
      <c r="L13" s="32">
        <v>5.0635170603674999E-2</v>
      </c>
      <c r="M13" s="1">
        <v>5.0136920384952002E-2</v>
      </c>
      <c r="N13" s="1">
        <v>4.9969816272965997E-2</v>
      </c>
      <c r="O13" s="1">
        <v>5.0729221347332001E-2</v>
      </c>
      <c r="P13" s="1">
        <v>5.0136045494312997E-2</v>
      </c>
      <c r="Q13" s="1">
        <v>4.9585301837270002E-2</v>
      </c>
      <c r="R13" s="1">
        <v>5.0712160979877997E-2</v>
      </c>
      <c r="S13" s="1">
        <v>5.0707349081364997E-2</v>
      </c>
      <c r="T13" s="1">
        <v>5.0868328958880001E-2</v>
      </c>
      <c r="U13" s="33">
        <v>4.9916447944007E-2</v>
      </c>
      <c r="V13" s="27">
        <f t="shared" si="10"/>
        <v>5.0339676290463799E-2</v>
      </c>
      <c r="W13" s="32">
        <f t="shared" si="11"/>
        <v>2.9549431321120034E-4</v>
      </c>
      <c r="X13" s="1">
        <f t="shared" si="5"/>
        <v>-2.027559055117964E-4</v>
      </c>
      <c r="Y13" s="1">
        <f t="shared" si="5"/>
        <v>-3.6986001749780145E-4</v>
      </c>
      <c r="Z13" s="1">
        <f t="shared" si="5"/>
        <v>3.8954505686820268E-4</v>
      </c>
      <c r="AA13" s="1">
        <f t="shared" si="5"/>
        <v>-2.0363079615080132E-4</v>
      </c>
      <c r="AB13" s="1">
        <f t="shared" si="5"/>
        <v>-7.5437445319379709E-4</v>
      </c>
      <c r="AC13" s="1">
        <f t="shared" si="5"/>
        <v>3.7248468941419866E-4</v>
      </c>
      <c r="AD13" s="1">
        <f t="shared" si="5"/>
        <v>3.6767279090119814E-4</v>
      </c>
      <c r="AE13" s="1">
        <f t="shared" si="5"/>
        <v>5.2865266841620184E-4</v>
      </c>
      <c r="AF13" s="33">
        <f t="shared" si="5"/>
        <v>-4.2322834645679847E-4</v>
      </c>
      <c r="AI13" s="32">
        <v>9</v>
      </c>
      <c r="AJ13" s="1">
        <f t="shared" si="0"/>
        <v>0.10625</v>
      </c>
      <c r="AK13" s="1">
        <f t="shared" si="1"/>
        <v>0.73061073891706252</v>
      </c>
      <c r="AL13" s="1">
        <f t="shared" si="2"/>
        <v>0.89375000000000004</v>
      </c>
      <c r="AM13" s="1">
        <f t="shared" si="3"/>
        <v>0.98439692333042084</v>
      </c>
      <c r="AN13" s="1">
        <f t="shared" si="4"/>
        <v>-1.2460901654695893</v>
      </c>
      <c r="AO13" s="33">
        <v>-5.4383202099689276E-4</v>
      </c>
    </row>
    <row r="14" spans="2:41" x14ac:dyDescent="0.25">
      <c r="D14" s="32">
        <v>1</v>
      </c>
      <c r="E14" s="1">
        <f t="shared" si="12"/>
        <v>1</v>
      </c>
      <c r="F14" s="1">
        <v>1</v>
      </c>
      <c r="G14" s="1">
        <v>-1</v>
      </c>
      <c r="H14" s="1">
        <f t="shared" si="6"/>
        <v>1</v>
      </c>
      <c r="I14" s="1">
        <f t="shared" si="7"/>
        <v>-1</v>
      </c>
      <c r="J14" s="1">
        <f t="shared" si="8"/>
        <v>-1</v>
      </c>
      <c r="K14" s="33">
        <f t="shared" si="9"/>
        <v>-1</v>
      </c>
      <c r="L14" s="32">
        <v>5.0589238845143998E-2</v>
      </c>
      <c r="M14" s="1">
        <v>5.0119422572178003E-2</v>
      </c>
      <c r="N14" s="1">
        <v>4.9947069116360002E-2</v>
      </c>
      <c r="O14" s="1">
        <v>5.0720034995626002E-2</v>
      </c>
      <c r="P14" s="1">
        <v>5.0130358705161998E-2</v>
      </c>
      <c r="Q14" s="1">
        <v>4.9587489063867E-2</v>
      </c>
      <c r="R14" s="1">
        <v>5.0702537182852003E-2</v>
      </c>
      <c r="S14" s="1">
        <v>5.0686351706036997E-2</v>
      </c>
      <c r="T14" s="1">
        <v>5.0876202974627999E-2</v>
      </c>
      <c r="U14" s="33">
        <v>4.9902887139108003E-2</v>
      </c>
      <c r="V14" s="27">
        <f t="shared" si="10"/>
        <v>5.0326159230096201E-2</v>
      </c>
      <c r="W14" s="32">
        <f t="shared" si="11"/>
        <v>2.6307961504779681E-4</v>
      </c>
      <c r="X14" s="1">
        <f t="shared" si="5"/>
        <v>-2.0673665791819812E-4</v>
      </c>
      <c r="Y14" s="1">
        <f t="shared" si="5"/>
        <v>-3.7909011373619961E-4</v>
      </c>
      <c r="Z14" s="1">
        <f t="shared" si="5"/>
        <v>3.9387576552980114E-4</v>
      </c>
      <c r="AA14" s="1">
        <f t="shared" si="5"/>
        <v>-1.9580052493420319E-4</v>
      </c>
      <c r="AB14" s="1">
        <f t="shared" si="5"/>
        <v>-7.3867016622920084E-4</v>
      </c>
      <c r="AC14" s="1">
        <f t="shared" si="5"/>
        <v>3.7637795275580199E-4</v>
      </c>
      <c r="AD14" s="1">
        <f t="shared" si="5"/>
        <v>3.6019247594079595E-4</v>
      </c>
      <c r="AE14" s="1">
        <f t="shared" si="5"/>
        <v>5.5004374453179739E-4</v>
      </c>
      <c r="AF14" s="33">
        <f t="shared" si="5"/>
        <v>-4.2327209098819846E-4</v>
      </c>
      <c r="AI14" s="32">
        <v>10</v>
      </c>
      <c r="AJ14" s="1">
        <f t="shared" si="0"/>
        <v>0.11874999999999999</v>
      </c>
      <c r="AK14" s="1">
        <f t="shared" si="1"/>
        <v>0.7420765477520872</v>
      </c>
      <c r="AL14" s="1">
        <f t="shared" si="2"/>
        <v>0.88124999999999998</v>
      </c>
      <c r="AM14" s="1">
        <f t="shared" si="3"/>
        <v>0.98245773941705727</v>
      </c>
      <c r="AN14" s="1">
        <f t="shared" si="4"/>
        <v>-1.1802716510750031</v>
      </c>
      <c r="AO14" s="33">
        <v>-4.5835520559960041E-4</v>
      </c>
    </row>
    <row r="15" spans="2:41" x14ac:dyDescent="0.25">
      <c r="D15" s="32">
        <v>1</v>
      </c>
      <c r="E15" s="1">
        <f t="shared" si="12"/>
        <v>-1</v>
      </c>
      <c r="F15" s="1">
        <f>F11</f>
        <v>-1</v>
      </c>
      <c r="G15" s="1">
        <v>1</v>
      </c>
      <c r="H15" s="1">
        <f t="shared" si="6"/>
        <v>1</v>
      </c>
      <c r="I15" s="1">
        <f t="shared" si="7"/>
        <v>-1</v>
      </c>
      <c r="J15" s="1">
        <f t="shared" si="8"/>
        <v>-1</v>
      </c>
      <c r="K15" s="33">
        <f t="shared" si="9"/>
        <v>1</v>
      </c>
      <c r="L15" s="32">
        <v>3.4278215223097E-2</v>
      </c>
      <c r="M15" s="1">
        <v>3.3406824146981998E-2</v>
      </c>
      <c r="N15" s="1">
        <v>3.3438320209973997E-2</v>
      </c>
      <c r="O15" s="1">
        <v>3.4246719160105001E-2</v>
      </c>
      <c r="P15" s="1">
        <v>3.3490813648294003E-2</v>
      </c>
      <c r="Q15" s="1">
        <v>3.3060367454067999E-2</v>
      </c>
      <c r="R15" s="1">
        <v>3.4215223097113001E-2</v>
      </c>
      <c r="S15" s="1">
        <v>3.4425196850394003E-2</v>
      </c>
      <c r="T15" s="1">
        <v>3.4488188976378002E-2</v>
      </c>
      <c r="U15" s="33">
        <v>3.3469816272966003E-2</v>
      </c>
      <c r="V15" s="27">
        <f t="shared" si="10"/>
        <v>3.385196850393711E-2</v>
      </c>
      <c r="W15" s="32">
        <f t="shared" si="11"/>
        <v>4.2624671915988954E-4</v>
      </c>
      <c r="X15" s="1">
        <f t="shared" si="5"/>
        <v>-4.4514435695511279E-4</v>
      </c>
      <c r="Y15" s="1">
        <f t="shared" si="5"/>
        <v>-4.1364829396311337E-4</v>
      </c>
      <c r="Z15" s="1">
        <f t="shared" si="5"/>
        <v>3.9475065616789012E-4</v>
      </c>
      <c r="AA15" s="1">
        <f t="shared" si="5"/>
        <v>-3.611548556431074E-4</v>
      </c>
      <c r="AB15" s="1">
        <f t="shared" si="5"/>
        <v>-7.9160104986911173E-4</v>
      </c>
      <c r="AC15" s="1">
        <f t="shared" si="5"/>
        <v>3.6325459317589071E-4</v>
      </c>
      <c r="AD15" s="1">
        <f t="shared" si="5"/>
        <v>5.7322834645689297E-4</v>
      </c>
      <c r="AE15" s="1">
        <f t="shared" si="5"/>
        <v>6.362204724408918E-4</v>
      </c>
      <c r="AF15" s="33">
        <f t="shared" si="5"/>
        <v>-3.8215223097110701E-4</v>
      </c>
      <c r="AI15" s="32">
        <v>11</v>
      </c>
      <c r="AJ15" s="1">
        <f t="shared" si="0"/>
        <v>0.13125000000000001</v>
      </c>
      <c r="AK15" s="1">
        <f t="shared" si="1"/>
        <v>0.75254747635212049</v>
      </c>
      <c r="AL15" s="1">
        <f t="shared" si="2"/>
        <v>0.86875000000000002</v>
      </c>
      <c r="AM15" s="1">
        <f t="shared" si="3"/>
        <v>0.98049475419322984</v>
      </c>
      <c r="AN15" s="1">
        <f t="shared" si="4"/>
        <v>-1.119221134199847</v>
      </c>
      <c r="AO15" s="33">
        <v>-4.4514435695510579E-4</v>
      </c>
    </row>
    <row r="16" spans="2:41" x14ac:dyDescent="0.25">
      <c r="D16" s="32">
        <v>1</v>
      </c>
      <c r="E16" s="1">
        <f t="shared" si="12"/>
        <v>1</v>
      </c>
      <c r="F16" s="1">
        <f t="shared" ref="F16:F18" si="13">F12</f>
        <v>-1</v>
      </c>
      <c r="G16" s="1">
        <v>1</v>
      </c>
      <c r="H16" s="1">
        <f t="shared" si="6"/>
        <v>-1</v>
      </c>
      <c r="I16" s="1">
        <f t="shared" si="7"/>
        <v>1</v>
      </c>
      <c r="J16" s="1">
        <f t="shared" si="8"/>
        <v>-1</v>
      </c>
      <c r="K16" s="33">
        <f t="shared" si="9"/>
        <v>-1</v>
      </c>
      <c r="L16" s="32">
        <v>3.2818897637794997E-2</v>
      </c>
      <c r="M16" s="1">
        <v>3.2115485564303999E-2</v>
      </c>
      <c r="N16" s="1">
        <v>3.2083989501311999E-2</v>
      </c>
      <c r="O16" s="1">
        <v>3.3018372703411999E-2</v>
      </c>
      <c r="P16" s="1">
        <v>3.1905511811024002E-2</v>
      </c>
      <c r="Q16" s="1">
        <v>3.1664041994751001E-2</v>
      </c>
      <c r="R16" s="1">
        <v>3.2797900262466997E-2</v>
      </c>
      <c r="S16" s="1">
        <v>3.2965879265092E-2</v>
      </c>
      <c r="T16" s="1">
        <v>3.3060367454067999E-2</v>
      </c>
      <c r="U16" s="33">
        <v>3.2062992125984E-2</v>
      </c>
      <c r="V16" s="27">
        <f t="shared" si="10"/>
        <v>3.2449343832020895E-2</v>
      </c>
      <c r="W16" s="32">
        <f t="shared" si="11"/>
        <v>3.6955380577410185E-4</v>
      </c>
      <c r="X16" s="1">
        <f t="shared" si="5"/>
        <v>-3.3385826771689664E-4</v>
      </c>
      <c r="Y16" s="1">
        <f t="shared" si="5"/>
        <v>-3.6535433070889606E-4</v>
      </c>
      <c r="Z16" s="1">
        <f t="shared" si="5"/>
        <v>5.6902887139110431E-4</v>
      </c>
      <c r="AA16" s="1">
        <f t="shared" si="5"/>
        <v>-5.4383202099689276E-4</v>
      </c>
      <c r="AB16" s="1">
        <f t="shared" si="5"/>
        <v>-7.8530183726989444E-4</v>
      </c>
      <c r="AC16" s="1">
        <f t="shared" si="5"/>
        <v>3.4855643044610224E-4</v>
      </c>
      <c r="AD16" s="1">
        <f t="shared" si="5"/>
        <v>5.1653543307110528E-4</v>
      </c>
      <c r="AE16" s="1">
        <f t="shared" si="5"/>
        <v>6.1102362204710353E-4</v>
      </c>
      <c r="AF16" s="33">
        <f t="shared" si="5"/>
        <v>-3.8635170603689567E-4</v>
      </c>
      <c r="AI16" s="32">
        <v>12</v>
      </c>
      <c r="AJ16" s="1">
        <f t="shared" si="0"/>
        <v>0.14374999999999999</v>
      </c>
      <c r="AK16" s="1">
        <f t="shared" si="1"/>
        <v>0.76219325199866772</v>
      </c>
      <c r="AL16" s="1">
        <f t="shared" si="2"/>
        <v>0.85624999999999996</v>
      </c>
      <c r="AM16" s="1">
        <f t="shared" si="3"/>
        <v>0.97850732667260953</v>
      </c>
      <c r="AN16" s="1">
        <f t="shared" si="4"/>
        <v>-1.0621021066490544</v>
      </c>
      <c r="AO16" s="33">
        <v>-4.2834645669319332E-4</v>
      </c>
    </row>
    <row r="17" spans="2:41" x14ac:dyDescent="0.25">
      <c r="D17" s="32">
        <v>1</v>
      </c>
      <c r="E17" s="1">
        <f t="shared" si="12"/>
        <v>-1</v>
      </c>
      <c r="F17" s="1">
        <f t="shared" si="13"/>
        <v>1</v>
      </c>
      <c r="G17" s="1">
        <v>1</v>
      </c>
      <c r="H17" s="1">
        <f t="shared" si="6"/>
        <v>-1</v>
      </c>
      <c r="I17" s="1">
        <f t="shared" si="7"/>
        <v>-1</v>
      </c>
      <c r="J17" s="1">
        <f t="shared" si="8"/>
        <v>1</v>
      </c>
      <c r="K17" s="33">
        <f t="shared" si="9"/>
        <v>-1</v>
      </c>
      <c r="L17" s="32">
        <v>5.0278215223097E-2</v>
      </c>
      <c r="M17" s="1">
        <v>4.9805774278214997E-2</v>
      </c>
      <c r="N17" s="1">
        <v>4.9637795275591E-2</v>
      </c>
      <c r="O17" s="1">
        <v>5.0404199475065997E-2</v>
      </c>
      <c r="P17" s="1">
        <v>4.9837270341207003E-2</v>
      </c>
      <c r="Q17" s="1">
        <v>4.9259842519685001E-2</v>
      </c>
      <c r="R17" s="1">
        <v>5.0435695538057997E-2</v>
      </c>
      <c r="S17" s="1">
        <v>5.0435695538057997E-2</v>
      </c>
      <c r="T17" s="1">
        <v>5.0603674540682E-2</v>
      </c>
      <c r="U17" s="33">
        <v>4.9606299212598001E-2</v>
      </c>
      <c r="V17" s="27">
        <f t="shared" si="10"/>
        <v>5.0030446194225697E-2</v>
      </c>
      <c r="W17" s="32">
        <f t="shared" si="11"/>
        <v>2.4776902887130303E-4</v>
      </c>
      <c r="X17" s="1">
        <f t="shared" si="5"/>
        <v>-2.2467191601070052E-4</v>
      </c>
      <c r="Y17" s="1">
        <f t="shared" si="5"/>
        <v>-3.9265091863469742E-4</v>
      </c>
      <c r="Z17" s="1">
        <f t="shared" si="5"/>
        <v>3.7375328084029991E-4</v>
      </c>
      <c r="AA17" s="1">
        <f t="shared" si="5"/>
        <v>-1.9317585301869417E-4</v>
      </c>
      <c r="AB17" s="1">
        <f t="shared" si="5"/>
        <v>-7.7060367454069578E-4</v>
      </c>
      <c r="AC17" s="1">
        <f t="shared" si="5"/>
        <v>4.0524934383229932E-4</v>
      </c>
      <c r="AD17" s="1">
        <f t="shared" si="5"/>
        <v>4.0524934383229932E-4</v>
      </c>
      <c r="AE17" s="1">
        <f t="shared" si="5"/>
        <v>5.7322834645630316E-4</v>
      </c>
      <c r="AF17" s="33">
        <f t="shared" si="5"/>
        <v>-4.2414698162769604E-4</v>
      </c>
      <c r="AI17" s="32">
        <v>13</v>
      </c>
      <c r="AJ17" s="1">
        <f t="shared" si="0"/>
        <v>0.15625</v>
      </c>
      <c r="AK17" s="1">
        <f t="shared" si="1"/>
        <v>0.77114279221904158</v>
      </c>
      <c r="AL17" s="1">
        <f t="shared" si="2"/>
        <v>0.84375</v>
      </c>
      <c r="AM17" s="1">
        <f t="shared" si="3"/>
        <v>0.976494788935372</v>
      </c>
      <c r="AN17" s="1">
        <f t="shared" si="4"/>
        <v>-1.0082783038771823</v>
      </c>
      <c r="AO17" s="33">
        <v>-4.2414698162769599E-4</v>
      </c>
    </row>
    <row r="18" spans="2:41" ht="15.75" thickBot="1" x14ac:dyDescent="0.3">
      <c r="D18" s="46">
        <v>1</v>
      </c>
      <c r="E18" s="3">
        <f t="shared" si="12"/>
        <v>1</v>
      </c>
      <c r="F18" s="3">
        <f t="shared" si="13"/>
        <v>1</v>
      </c>
      <c r="G18" s="3">
        <v>1</v>
      </c>
      <c r="H18" s="3">
        <f t="shared" si="6"/>
        <v>1</v>
      </c>
      <c r="I18" s="3">
        <f t="shared" si="7"/>
        <v>1</v>
      </c>
      <c r="J18" s="3">
        <f t="shared" si="8"/>
        <v>1</v>
      </c>
      <c r="K18" s="47">
        <f t="shared" si="9"/>
        <v>1</v>
      </c>
      <c r="L18" s="28">
        <v>5.0246719160105001E-2</v>
      </c>
      <c r="M18" s="29">
        <v>4.9795275590550997E-2</v>
      </c>
      <c r="N18" s="29">
        <v>4.9616797900262001E-2</v>
      </c>
      <c r="O18" s="29">
        <v>5.0393700787401997E-2</v>
      </c>
      <c r="P18" s="29">
        <v>4.9816272965878997E-2</v>
      </c>
      <c r="Q18" s="29">
        <v>4.9249343832021002E-2</v>
      </c>
      <c r="R18" s="29">
        <v>5.0414698162729997E-2</v>
      </c>
      <c r="S18" s="29">
        <v>5.0414698162729997E-2</v>
      </c>
      <c r="T18" s="29">
        <v>5.0603674540682E-2</v>
      </c>
      <c r="U18" s="30">
        <v>4.9585301837270002E-2</v>
      </c>
      <c r="V18" s="31">
        <f>AVERAGE(L18:U18)</f>
        <v>5.0013648293963195E-2</v>
      </c>
      <c r="W18" s="46">
        <f t="shared" si="11"/>
        <v>2.33070866141806E-4</v>
      </c>
      <c r="X18" s="3">
        <f t="shared" si="5"/>
        <v>-2.1837270341219794E-4</v>
      </c>
      <c r="Y18" s="3">
        <f t="shared" si="5"/>
        <v>-3.9685039370119385E-4</v>
      </c>
      <c r="Z18" s="3">
        <f t="shared" si="5"/>
        <v>3.8005249343880249E-4</v>
      </c>
      <c r="AA18" s="3">
        <f t="shared" si="5"/>
        <v>-1.9737532808419833E-4</v>
      </c>
      <c r="AB18" s="3">
        <f t="shared" si="5"/>
        <v>-7.643044619421932E-4</v>
      </c>
      <c r="AC18" s="3">
        <f t="shared" si="5"/>
        <v>4.010498687668021E-4</v>
      </c>
      <c r="AD18" s="3">
        <f t="shared" si="5"/>
        <v>4.010498687668021E-4</v>
      </c>
      <c r="AE18" s="3">
        <f t="shared" si="5"/>
        <v>5.9002624671880555E-4</v>
      </c>
      <c r="AF18" s="47">
        <f>U18-$V18</f>
        <v>-4.2834645669319327E-4</v>
      </c>
      <c r="AI18" s="32">
        <v>14</v>
      </c>
      <c r="AJ18" s="1">
        <f t="shared" si="0"/>
        <v>0.16875000000000001</v>
      </c>
      <c r="AK18" s="1">
        <f t="shared" si="1"/>
        <v>0.77949642802128549</v>
      </c>
      <c r="AL18" s="1">
        <f t="shared" si="2"/>
        <v>0.83125000000000004</v>
      </c>
      <c r="AM18" s="1">
        <f t="shared" si="3"/>
        <v>0.97445644457797109</v>
      </c>
      <c r="AN18" s="1">
        <f t="shared" si="4"/>
        <v>-0.95725368129332633</v>
      </c>
      <c r="AO18" s="33">
        <v>-4.2327209098819851E-4</v>
      </c>
    </row>
    <row r="19" spans="2:41" x14ac:dyDescent="0.25">
      <c r="C19" s="15" t="s">
        <v>15</v>
      </c>
      <c r="D19" s="48">
        <f>SUMPRODUCT(D11:D18,$V$11:$V$18)</f>
        <v>0.36146754155730559</v>
      </c>
      <c r="E19" s="24">
        <f>SUMPRODUCT(E11:E18,$V$11:$V$18)</f>
        <v>-6.1155730533688155E-3</v>
      </c>
      <c r="F19" s="24">
        <f t="shared" ref="F19:K19" si="14">SUMPRODUCT(F11:F18,$V$11:$V$18)</f>
        <v>3.9952318460192204E-2</v>
      </c>
      <c r="G19" s="24">
        <f t="shared" si="14"/>
        <v>-2.8776727909011798E-2</v>
      </c>
      <c r="H19" s="24">
        <f t="shared" si="14"/>
        <v>6.0549431321086158E-3</v>
      </c>
      <c r="I19" s="24">
        <f t="shared" si="14"/>
        <v>3.2767279090113802E-3</v>
      </c>
      <c r="J19" s="24">
        <f t="shared" si="14"/>
        <v>2.7533245844269569E-2</v>
      </c>
      <c r="K19" s="25">
        <f t="shared" si="14"/>
        <v>-3.2832895888011901E-3</v>
      </c>
      <c r="W19" s="23">
        <f>SUM(W11:W18)</f>
        <v>2.3259842519684076E-3</v>
      </c>
      <c r="X19" s="24">
        <f t="shared" ref="X19:AE19" si="15">SUM(X11:X18)</f>
        <v>-1.9439195100625917E-3</v>
      </c>
      <c r="Y19" s="24">
        <f t="shared" si="15"/>
        <v>-3.0025371828525937E-3</v>
      </c>
      <c r="Z19" s="24">
        <f t="shared" si="15"/>
        <v>3.2511811023634152E-3</v>
      </c>
      <c r="AA19" s="24">
        <f t="shared" si="15"/>
        <v>-2.1766404199475911E-3</v>
      </c>
      <c r="AB19" s="24">
        <f t="shared" si="15"/>
        <v>-5.9062992125985814E-3</v>
      </c>
      <c r="AC19" s="24">
        <f t="shared" si="15"/>
        <v>2.9038495188114105E-3</v>
      </c>
      <c r="AD19" s="24">
        <f t="shared" si="15"/>
        <v>3.2463692038514069E-3</v>
      </c>
      <c r="AE19" s="49">
        <f t="shared" si="15"/>
        <v>4.5105861767264152E-3</v>
      </c>
      <c r="AF19" s="49">
        <f>SUM(AF11:AF18)</f>
        <v>-3.2085739282595796E-3</v>
      </c>
      <c r="AG19" s="15" t="s">
        <v>15</v>
      </c>
      <c r="AI19" s="32">
        <v>15</v>
      </c>
      <c r="AJ19" s="1">
        <f t="shared" si="0"/>
        <v>0.18124999999999999</v>
      </c>
      <c r="AK19" s="1">
        <f t="shared" si="1"/>
        <v>0.78733384742934365</v>
      </c>
      <c r="AL19" s="1">
        <f t="shared" si="2"/>
        <v>0.81874999999999998</v>
      </c>
      <c r="AM19" s="1">
        <f t="shared" si="3"/>
        <v>0.97239156704886653</v>
      </c>
      <c r="AN19" s="1">
        <f t="shared" si="4"/>
        <v>-0.90863340333185738</v>
      </c>
      <c r="AO19" s="33">
        <v>-4.2322834645679852E-4</v>
      </c>
    </row>
    <row r="20" spans="2:41" x14ac:dyDescent="0.25">
      <c r="C20" s="26" t="s">
        <v>16</v>
      </c>
      <c r="D20" s="50">
        <f>D19/$K$3</f>
        <v>4.5183442694663199E-2</v>
      </c>
      <c r="E20" s="1">
        <f t="shared" ref="E20:K20" si="16">E19/$K$3</f>
        <v>-7.6444663167110193E-4</v>
      </c>
      <c r="F20" s="1">
        <f t="shared" si="16"/>
        <v>4.9940398075240255E-3</v>
      </c>
      <c r="G20" s="1">
        <f t="shared" si="16"/>
        <v>-3.5970909886264748E-3</v>
      </c>
      <c r="H20" s="1">
        <f t="shared" si="16"/>
        <v>7.5686789151357698E-4</v>
      </c>
      <c r="I20" s="1">
        <f t="shared" si="16"/>
        <v>4.0959098862642252E-4</v>
      </c>
      <c r="J20" s="1">
        <f t="shared" si="16"/>
        <v>3.4416557305336961E-3</v>
      </c>
      <c r="K20" s="33">
        <f t="shared" si="16"/>
        <v>-4.1041119860014876E-4</v>
      </c>
      <c r="W20" s="32">
        <f>W19/$K$3</f>
        <v>2.9074803149605095E-4</v>
      </c>
      <c r="X20" s="1">
        <f t="shared" ref="X20:AE20" si="17">X19/$K$3</f>
        <v>-2.4298993875782396E-4</v>
      </c>
      <c r="Y20" s="1">
        <f t="shared" si="17"/>
        <v>-3.7531714785657422E-4</v>
      </c>
      <c r="Z20" s="1">
        <f t="shared" si="17"/>
        <v>4.063976377954269E-4</v>
      </c>
      <c r="AA20" s="1">
        <f t="shared" si="17"/>
        <v>-2.7208005249344889E-4</v>
      </c>
      <c r="AB20" s="1">
        <f t="shared" si="17"/>
        <v>-7.3828740157482267E-4</v>
      </c>
      <c r="AC20" s="1">
        <f t="shared" si="17"/>
        <v>3.6298118985142631E-4</v>
      </c>
      <c r="AD20" s="1">
        <f t="shared" si="17"/>
        <v>4.0579615048142587E-4</v>
      </c>
      <c r="AE20" s="2">
        <f t="shared" si="17"/>
        <v>5.638232720908019E-4</v>
      </c>
      <c r="AF20" s="2">
        <f>AF19/$K$3</f>
        <v>-4.0107174103244745E-4</v>
      </c>
      <c r="AG20" s="26" t="s">
        <v>16</v>
      </c>
      <c r="AI20" s="32">
        <v>16</v>
      </c>
      <c r="AJ20" s="1">
        <f t="shared" si="0"/>
        <v>0.19375000000000001</v>
      </c>
      <c r="AK20" s="1">
        <f t="shared" si="1"/>
        <v>0.79471944537963413</v>
      </c>
      <c r="AL20" s="1">
        <f t="shared" si="2"/>
        <v>0.80625000000000002</v>
      </c>
      <c r="AM20" s="1">
        <f t="shared" si="3"/>
        <v>0.97029939785993358</v>
      </c>
      <c r="AN20" s="1">
        <f t="shared" si="4"/>
        <v>-0.86209756667827031</v>
      </c>
      <c r="AO20" s="33">
        <v>-4.1364829396310637E-4</v>
      </c>
    </row>
    <row r="21" spans="2:41" ht="15.75" thickBot="1" x14ac:dyDescent="0.3">
      <c r="C21" s="26" t="s">
        <v>20</v>
      </c>
      <c r="D21" s="50"/>
      <c r="E21" s="29">
        <f t="shared" ref="E21:K21" si="18">$K$3*$K$4*(E20^2)</f>
        <v>4.675029221386347E-5</v>
      </c>
      <c r="F21" s="29">
        <f t="shared" si="18"/>
        <v>1.9952346879307686E-3</v>
      </c>
      <c r="G21" s="29">
        <f t="shared" si="18"/>
        <v>1.0351250864366231E-3</v>
      </c>
      <c r="H21" s="29">
        <f t="shared" si="18"/>
        <v>4.5827920416336619E-5</v>
      </c>
      <c r="I21" s="29">
        <f t="shared" si="18"/>
        <v>1.3421182237117616E-5</v>
      </c>
      <c r="J21" s="29">
        <f t="shared" si="18"/>
        <v>9.4759953340123435E-4</v>
      </c>
      <c r="K21" s="30">
        <f t="shared" si="18"/>
        <v>1.3474988154912859E-5</v>
      </c>
      <c r="W21" s="28">
        <f>SUMSQ(W11:W18)</f>
        <v>7.125030024132617E-7</v>
      </c>
      <c r="X21" s="29">
        <f t="shared" ref="X21:AE21" si="19">SUMSQ(X11:X18)</f>
        <v>5.4304016842646356E-7</v>
      </c>
      <c r="Y21" s="29">
        <f t="shared" si="19"/>
        <v>1.1314317550860583E-6</v>
      </c>
      <c r="Z21" s="29">
        <f t="shared" si="19"/>
        <v>1.3550325615475141E-6</v>
      </c>
      <c r="AA21" s="29">
        <f t="shared" si="19"/>
        <v>6.9843165328276829E-7</v>
      </c>
      <c r="AB21" s="29">
        <f t="shared" si="19"/>
        <v>4.4016492300887881E-6</v>
      </c>
      <c r="AC21" s="29">
        <f t="shared" si="19"/>
        <v>1.0708306524029391E-6</v>
      </c>
      <c r="AD21" s="29">
        <f t="shared" si="19"/>
        <v>1.3806128559186042E-6</v>
      </c>
      <c r="AE21" s="51">
        <f t="shared" si="19"/>
        <v>2.563706340620944E-6</v>
      </c>
      <c r="AF21" s="51">
        <f>SUMSQ(AF11:AF18)</f>
        <v>1.3069914210204589E-6</v>
      </c>
      <c r="AG21" s="9" t="s">
        <v>58</v>
      </c>
      <c r="AI21" s="32">
        <v>17</v>
      </c>
      <c r="AJ21" s="1">
        <f t="shared" si="0"/>
        <v>0.20624999999999999</v>
      </c>
      <c r="AK21" s="1">
        <f t="shared" si="1"/>
        <v>0.80170603714906297</v>
      </c>
      <c r="AL21" s="1">
        <f t="shared" si="2"/>
        <v>0.79374999999999996</v>
      </c>
      <c r="AM21" s="1">
        <f t="shared" si="3"/>
        <v>0.96817914466218191</v>
      </c>
      <c r="AN21" s="1">
        <f t="shared" si="4"/>
        <v>-0.81738295788941406</v>
      </c>
      <c r="AO21" s="33">
        <v>-3.9685039370119379E-4</v>
      </c>
    </row>
    <row r="22" spans="2:41" ht="15.75" thickBot="1" x14ac:dyDescent="0.3">
      <c r="C22" s="7" t="s">
        <v>56</v>
      </c>
      <c r="D22" s="52">
        <f>SUM(D21:K21,AF22)</f>
        <v>4.1125979204316649E-3</v>
      </c>
      <c r="AF22" s="16">
        <f>SUM(W21:AF21)</f>
        <v>1.51642296408078E-5</v>
      </c>
      <c r="AG22" s="10" t="s">
        <v>59</v>
      </c>
      <c r="AI22" s="32">
        <v>18</v>
      </c>
      <c r="AJ22" s="1">
        <f t="shared" si="0"/>
        <v>0.21875</v>
      </c>
      <c r="AK22" s="1">
        <f t="shared" si="1"/>
        <v>0.80833750333726595</v>
      </c>
      <c r="AL22" s="1">
        <f t="shared" si="2"/>
        <v>0.78125</v>
      </c>
      <c r="AM22" s="1">
        <f t="shared" si="3"/>
        <v>0.96602997917317479</v>
      </c>
      <c r="AN22" s="1">
        <f t="shared" si="4"/>
        <v>-0.77427005635431245</v>
      </c>
      <c r="AO22" s="33">
        <v>-3.9265091863469742E-4</v>
      </c>
    </row>
    <row r="23" spans="2:41" x14ac:dyDescent="0.25">
      <c r="C23" s="6" t="s">
        <v>40</v>
      </c>
      <c r="D23" s="53"/>
      <c r="E23" s="24">
        <f>E21/$D$22</f>
        <v>1.136758154294755E-2</v>
      </c>
      <c r="F23" s="24">
        <f t="shared" ref="F23:J23" si="20">F21/$D$22</f>
        <v>0.4851518982729402</v>
      </c>
      <c r="G23" s="24">
        <f t="shared" si="20"/>
        <v>0.25169615568155873</v>
      </c>
      <c r="H23" s="24">
        <f t="shared" si="20"/>
        <v>1.1143301947574406E-2</v>
      </c>
      <c r="I23" s="24">
        <f t="shared" si="20"/>
        <v>3.2634316548282713E-3</v>
      </c>
      <c r="J23" s="24">
        <f t="shared" si="20"/>
        <v>0.23041385317380425</v>
      </c>
      <c r="K23" s="25">
        <f>K21/$D$22</f>
        <v>3.2765148491585346E-3</v>
      </c>
      <c r="AF23" s="27">
        <f>AF22/$D$22</f>
        <v>3.6872628771878915E-3</v>
      </c>
      <c r="AG23" s="54" t="s">
        <v>40</v>
      </c>
      <c r="AI23" s="32">
        <v>19</v>
      </c>
      <c r="AJ23" s="1">
        <f t="shared" si="0"/>
        <v>0.23125000000000001</v>
      </c>
      <c r="AK23" s="1">
        <f t="shared" si="1"/>
        <v>0.81465071646106268</v>
      </c>
      <c r="AL23" s="1">
        <f t="shared" si="2"/>
        <v>0.76875000000000004</v>
      </c>
      <c r="AM23" s="1">
        <f t="shared" si="3"/>
        <v>0.96385103494214552</v>
      </c>
      <c r="AN23" s="1">
        <f t="shared" si="4"/>
        <v>-0.7325735637421168</v>
      </c>
      <c r="AO23" s="33">
        <v>-3.8635170603689572E-4</v>
      </c>
    </row>
    <row r="24" spans="2:41" ht="15.75" thickBot="1" x14ac:dyDescent="0.3">
      <c r="C24" s="55" t="s">
        <v>41</v>
      </c>
      <c r="E24" s="3">
        <f>E23*100</f>
        <v>1.1367581542947549</v>
      </c>
      <c r="F24" s="3">
        <f t="shared" ref="F24:K24" si="21">F23*100</f>
        <v>48.515189827294023</v>
      </c>
      <c r="G24" s="3">
        <f t="shared" si="21"/>
        <v>25.169615568155873</v>
      </c>
      <c r="H24" s="3">
        <f t="shared" si="21"/>
        <v>1.1143301947574407</v>
      </c>
      <c r="I24" s="3">
        <f t="shared" si="21"/>
        <v>0.3263431654828271</v>
      </c>
      <c r="J24" s="3">
        <f t="shared" si="21"/>
        <v>23.041385317380424</v>
      </c>
      <c r="K24" s="47">
        <f t="shared" si="21"/>
        <v>0.32765148491585344</v>
      </c>
      <c r="AF24" s="31">
        <f>AF23*100</f>
        <v>0.36872628771878913</v>
      </c>
      <c r="AG24" s="56" t="s">
        <v>41</v>
      </c>
      <c r="AI24" s="32">
        <v>20</v>
      </c>
      <c r="AJ24" s="1">
        <f t="shared" si="0"/>
        <v>0.24374999999999999</v>
      </c>
      <c r="AK24" s="1">
        <f t="shared" si="1"/>
        <v>0.82067697203249279</v>
      </c>
      <c r="AL24" s="1">
        <f t="shared" si="2"/>
        <v>0.75624999999999998</v>
      </c>
      <c r="AM24" s="1">
        <f t="shared" si="3"/>
        <v>0.96164140493723416</v>
      </c>
      <c r="AN24" s="1">
        <f t="shared" si="4"/>
        <v>-0.69213536556228017</v>
      </c>
      <c r="AO24" s="33">
        <v>-3.8215223097110013E-4</v>
      </c>
    </row>
    <row r="25" spans="2:41" ht="15" customHeight="1" x14ac:dyDescent="0.25">
      <c r="B25" s="67" t="s">
        <v>54</v>
      </c>
      <c r="C25" s="6" t="s">
        <v>55</v>
      </c>
      <c r="D25" s="50">
        <f t="shared" ref="D25:K25" si="22">D20-$D$37</f>
        <v>4.5081158804491643E-2</v>
      </c>
      <c r="E25" s="1">
        <f t="shared" si="22"/>
        <v>-8.6673052184265678E-4</v>
      </c>
      <c r="F25" s="1">
        <f t="shared" si="22"/>
        <v>4.8917559173524703E-3</v>
      </c>
      <c r="G25" s="1">
        <f t="shared" si="22"/>
        <v>-3.6993748787980296E-3</v>
      </c>
      <c r="H25" s="1">
        <f t="shared" si="22"/>
        <v>6.5458400134202213E-4</v>
      </c>
      <c r="I25" s="1">
        <f t="shared" si="22"/>
        <v>3.0730709845486768E-4</v>
      </c>
      <c r="J25" s="1">
        <f t="shared" si="22"/>
        <v>3.3393718403621413E-3</v>
      </c>
      <c r="K25" s="33">
        <f t="shared" si="22"/>
        <v>-5.1269508877170361E-4</v>
      </c>
      <c r="AI25" s="32">
        <v>21</v>
      </c>
      <c r="AJ25" s="1">
        <f t="shared" si="0"/>
        <v>0.25624999999999998</v>
      </c>
      <c r="AK25" s="1">
        <f t="shared" si="1"/>
        <v>0.82644307010087958</v>
      </c>
      <c r="AL25" s="1">
        <f t="shared" si="2"/>
        <v>0.74375000000000002</v>
      </c>
      <c r="AM25" s="1">
        <f t="shared" si="3"/>
        <v>0.95940013893748965</v>
      </c>
      <c r="AN25" s="1">
        <f t="shared" si="4"/>
        <v>-0.6528192079877555</v>
      </c>
      <c r="AO25" s="33">
        <v>-3.7909011373619961E-4</v>
      </c>
    </row>
    <row r="26" spans="2:41" ht="15.75" thickBot="1" x14ac:dyDescent="0.3">
      <c r="B26" s="68"/>
      <c r="C26" s="56" t="s">
        <v>46</v>
      </c>
      <c r="D26" s="57">
        <f t="shared" ref="D26:K26" si="23">D20+$D$37</f>
        <v>4.5285726584834755E-2</v>
      </c>
      <c r="E26" s="29">
        <f t="shared" si="23"/>
        <v>-6.6216274149954709E-4</v>
      </c>
      <c r="F26" s="29">
        <f t="shared" si="23"/>
        <v>5.0963236976955808E-3</v>
      </c>
      <c r="G26" s="29">
        <f t="shared" si="23"/>
        <v>-3.4948070984549199E-3</v>
      </c>
      <c r="H26" s="29">
        <f t="shared" si="23"/>
        <v>8.5915178168513183E-4</v>
      </c>
      <c r="I26" s="29">
        <f t="shared" si="23"/>
        <v>5.1187487879797737E-4</v>
      </c>
      <c r="J26" s="29">
        <f t="shared" si="23"/>
        <v>3.5439396207052509E-3</v>
      </c>
      <c r="K26" s="30">
        <f t="shared" si="23"/>
        <v>-3.0812730842859392E-4</v>
      </c>
      <c r="AI26" s="32">
        <v>22</v>
      </c>
      <c r="AJ26" s="1">
        <f t="shared" si="0"/>
        <v>0.26874999999999999</v>
      </c>
      <c r="AK26" s="1">
        <f t="shared" si="1"/>
        <v>0.83197214529372965</v>
      </c>
      <c r="AL26" s="1">
        <f t="shared" si="2"/>
        <v>0.73124999999999996</v>
      </c>
      <c r="AM26" s="1">
        <f t="shared" si="3"/>
        <v>0.95712624071026431</v>
      </c>
      <c r="AN26" s="1">
        <f t="shared" si="4"/>
        <v>-0.61450660849518524</v>
      </c>
      <c r="AO26" s="33">
        <v>-3.6986001749780151E-4</v>
      </c>
    </row>
    <row r="27" spans="2:41" x14ac:dyDescent="0.25">
      <c r="AI27" s="32">
        <v>23</v>
      </c>
      <c r="AJ27" s="1">
        <f t="shared" si="0"/>
        <v>0.28125</v>
      </c>
      <c r="AK27" s="1">
        <f t="shared" si="1"/>
        <v>0.83728431266736147</v>
      </c>
      <c r="AL27" s="1">
        <f t="shared" si="2"/>
        <v>0.71875</v>
      </c>
      <c r="AM27" s="1">
        <f t="shared" si="3"/>
        <v>0.95481866495234291</v>
      </c>
      <c r="AN27" s="1">
        <f t="shared" si="4"/>
        <v>-0.57709366971925891</v>
      </c>
      <c r="AO27" s="33">
        <v>-3.6535433070889611E-4</v>
      </c>
    </row>
    <row r="28" spans="2:41" x14ac:dyDescent="0.25">
      <c r="AI28" s="32">
        <v>24</v>
      </c>
      <c r="AJ28" s="1">
        <f t="shared" si="0"/>
        <v>0.29375000000000001</v>
      </c>
      <c r="AK28" s="1">
        <f t="shared" si="1"/>
        <v>0.8423971765065742</v>
      </c>
      <c r="AL28" s="1">
        <f t="shared" si="2"/>
        <v>0.70625000000000004</v>
      </c>
      <c r="AM28" s="1">
        <f t="shared" si="3"/>
        <v>0.95247631397053778</v>
      </c>
      <c r="AN28" s="1">
        <f t="shared" si="4"/>
        <v>-0.54048856494806119</v>
      </c>
      <c r="AO28" s="33">
        <v>-3.6115485564310051E-4</v>
      </c>
    </row>
    <row r="29" spans="2:41" x14ac:dyDescent="0.25">
      <c r="AI29" s="32">
        <v>25</v>
      </c>
      <c r="AJ29" s="1">
        <f t="shared" si="0"/>
        <v>0.30625000000000002</v>
      </c>
      <c r="AK29" s="1">
        <f t="shared" si="1"/>
        <v>0.84732623567844334</v>
      </c>
      <c r="AL29" s="1">
        <f t="shared" si="2"/>
        <v>0.69374999999999998</v>
      </c>
      <c r="AM29" s="1">
        <f t="shared" si="3"/>
        <v>0.95009803407451898</v>
      </c>
      <c r="AN29" s="1">
        <f t="shared" si="4"/>
        <v>-0.50460953012473142</v>
      </c>
      <c r="AO29" s="33">
        <v>-3.4374453193360127E-4</v>
      </c>
    </row>
    <row r="30" spans="2:41" x14ac:dyDescent="0.25">
      <c r="AI30" s="32">
        <v>26</v>
      </c>
      <c r="AJ30" s="1">
        <f t="shared" si="0"/>
        <v>0.31874999999999998</v>
      </c>
      <c r="AK30" s="1">
        <f t="shared" si="1"/>
        <v>0.85208520988517489</v>
      </c>
      <c r="AL30" s="1">
        <f t="shared" si="2"/>
        <v>0.68125000000000002</v>
      </c>
      <c r="AM30" s="1">
        <f t="shared" si="3"/>
        <v>0.94768261165125156</v>
      </c>
      <c r="AN30" s="1">
        <f t="shared" si="4"/>
        <v>-0.4693832426714365</v>
      </c>
      <c r="AO30" s="33">
        <v>-3.4133858267710449E-4</v>
      </c>
    </row>
    <row r="31" spans="2:41" x14ac:dyDescent="0.25">
      <c r="AI31" s="32">
        <v>27</v>
      </c>
      <c r="AJ31" s="1">
        <f t="shared" si="0"/>
        <v>0.33124999999999999</v>
      </c>
      <c r="AK31" s="1">
        <f t="shared" si="1"/>
        <v>0.85668630471196716</v>
      </c>
      <c r="AL31" s="1">
        <f t="shared" si="2"/>
        <v>0.66874999999999996</v>
      </c>
      <c r="AM31" s="1">
        <f t="shared" si="3"/>
        <v>0.94522876888652319</v>
      </c>
      <c r="AN31" s="1">
        <f t="shared" si="4"/>
        <v>-0.43474349909707011</v>
      </c>
      <c r="AO31" s="33">
        <v>-3.3385826771689659E-4</v>
      </c>
    </row>
    <row r="32" spans="2:41" ht="15.75" thickBot="1" x14ac:dyDescent="0.3">
      <c r="AI32" s="32">
        <v>28</v>
      </c>
      <c r="AJ32" s="1">
        <f t="shared" si="0"/>
        <v>0.34375</v>
      </c>
      <c r="AK32" s="1">
        <f t="shared" si="1"/>
        <v>0.86114042880167974</v>
      </c>
      <c r="AL32" s="1">
        <f t="shared" si="2"/>
        <v>0.65625</v>
      </c>
      <c r="AM32" s="1">
        <f t="shared" si="3"/>
        <v>0.94273515909458949</v>
      </c>
      <c r="AN32" s="1">
        <f t="shared" si="4"/>
        <v>-0.4006301257381869</v>
      </c>
      <c r="AO32" s="33">
        <v>-2.8272090988610421E-4</v>
      </c>
    </row>
    <row r="33" spans="3:41" ht="15.75" thickBot="1" x14ac:dyDescent="0.3">
      <c r="C33" s="65" t="s">
        <v>44</v>
      </c>
      <c r="D33" s="66"/>
      <c r="F33" s="4"/>
      <c r="AI33" s="32">
        <v>29</v>
      </c>
      <c r="AJ33" s="1">
        <f t="shared" si="0"/>
        <v>0.35625000000000001</v>
      </c>
      <c r="AK33" s="1">
        <f t="shared" si="1"/>
        <v>0.86545737321003446</v>
      </c>
      <c r="AL33" s="1">
        <f t="shared" si="2"/>
        <v>0.64375000000000004</v>
      </c>
      <c r="AM33" s="1">
        <f t="shared" si="3"/>
        <v>0.94020036161182075</v>
      </c>
      <c r="AN33" s="1">
        <f t="shared" si="4"/>
        <v>-0.36698807305277065</v>
      </c>
      <c r="AO33" s="33">
        <v>-2.4991251093610389E-4</v>
      </c>
    </row>
    <row r="34" spans="3:41" x14ac:dyDescent="0.25">
      <c r="C34" s="58" t="s">
        <v>45</v>
      </c>
      <c r="D34" s="25">
        <f>AF22/ (K3 * (K4-1))</f>
        <v>2.1061430056677498E-7</v>
      </c>
      <c r="AI34" s="32">
        <v>30</v>
      </c>
      <c r="AJ34" s="1">
        <f t="shared" si="0"/>
        <v>0.36875000000000002</v>
      </c>
      <c r="AK34" s="1">
        <f t="shared" si="1"/>
        <v>0.86964596060865607</v>
      </c>
      <c r="AL34" s="1">
        <f t="shared" si="2"/>
        <v>0.63124999999999998</v>
      </c>
      <c r="AM34" s="1">
        <f t="shared" si="3"/>
        <v>0.93762287620431106</v>
      </c>
      <c r="AN34" s="1">
        <f t="shared" si="4"/>
        <v>-0.33376665557466606</v>
      </c>
      <c r="AO34" s="33">
        <v>-2.317585301836039E-4</v>
      </c>
    </row>
    <row r="35" spans="3:41" ht="60" x14ac:dyDescent="0.25">
      <c r="C35" s="59" t="s">
        <v>48</v>
      </c>
      <c r="D35" s="60">
        <v>1.99346356627858</v>
      </c>
      <c r="E35" s="5"/>
      <c r="F35" s="5"/>
      <c r="G35" s="5"/>
      <c r="H35" s="5"/>
      <c r="I35" s="5"/>
      <c r="J35" s="5"/>
      <c r="AI35" s="32">
        <v>31</v>
      </c>
      <c r="AJ35" s="1">
        <f t="shared" si="0"/>
        <v>0.38124999999999998</v>
      </c>
      <c r="AK35" s="1">
        <f t="shared" si="1"/>
        <v>0.87371417024423537</v>
      </c>
      <c r="AL35" s="1">
        <f t="shared" si="2"/>
        <v>0.61875000000000002</v>
      </c>
      <c r="AM35" s="1">
        <f t="shared" si="3"/>
        <v>0.93500111693255283</v>
      </c>
      <c r="AN35" s="1">
        <f t="shared" si="4"/>
        <v>-0.30091890823963879</v>
      </c>
      <c r="AO35" s="33">
        <v>-2.246719160107005E-4</v>
      </c>
    </row>
    <row r="36" spans="3:41" x14ac:dyDescent="0.25">
      <c r="C36" s="61" t="s">
        <v>49</v>
      </c>
      <c r="D36" s="33">
        <f>K3*K4</f>
        <v>80</v>
      </c>
      <c r="AI36" s="32">
        <v>32</v>
      </c>
      <c r="AJ36" s="1">
        <f t="shared" si="0"/>
        <v>0.39374999999999999</v>
      </c>
      <c r="AK36" s="1">
        <f t="shared" si="1"/>
        <v>0.87766924325053886</v>
      </c>
      <c r="AL36" s="1">
        <f t="shared" si="2"/>
        <v>0.60624999999999996</v>
      </c>
      <c r="AM36" s="1">
        <f t="shared" si="3"/>
        <v>0.93233340540831988</v>
      </c>
      <c r="AN36" s="1">
        <f t="shared" si="4"/>
        <v>-0.26840103619470485</v>
      </c>
      <c r="AO36" s="33">
        <v>-2.1837270341219789E-4</v>
      </c>
    </row>
    <row r="37" spans="3:41" ht="15.75" thickBot="1" x14ac:dyDescent="0.3">
      <c r="C37" s="62" t="s">
        <v>47</v>
      </c>
      <c r="D37" s="30">
        <f>D35*( SQRT(D34/(D36)))</f>
        <v>1.0228389017155486E-4</v>
      </c>
      <c r="AI37" s="32">
        <v>33</v>
      </c>
      <c r="AJ37" s="1">
        <f t="shared" si="0"/>
        <v>0.40625</v>
      </c>
      <c r="AK37" s="1">
        <f t="shared" si="1"/>
        <v>0.88151777192158443</v>
      </c>
      <c r="AL37" s="1">
        <f t="shared" si="2"/>
        <v>0.59375</v>
      </c>
      <c r="AM37" s="1">
        <f t="shared" si="3"/>
        <v>0.92961796336964952</v>
      </c>
      <c r="AN37" s="1">
        <f t="shared" si="4"/>
        <v>-0.23617194000999964</v>
      </c>
      <c r="AO37" s="33">
        <v>-2.0673665791819809E-4</v>
      </c>
    </row>
    <row r="38" spans="3:41" x14ac:dyDescent="0.25">
      <c r="AI38" s="32">
        <v>34</v>
      </c>
      <c r="AJ38" s="1">
        <f t="shared" si="0"/>
        <v>0.41875000000000001</v>
      </c>
      <c r="AK38" s="1">
        <f t="shared" si="1"/>
        <v>0.88526577580203869</v>
      </c>
      <c r="AL38" s="1">
        <f t="shared" si="2"/>
        <v>0.58125000000000004</v>
      </c>
      <c r="AM38" s="1">
        <f t="shared" si="3"/>
        <v>0.92685290448900204</v>
      </c>
      <c r="AN38" s="1">
        <f t="shared" si="4"/>
        <v>-0.20419280185299005</v>
      </c>
      <c r="AO38" s="33">
        <v>-2.0363079615080129E-4</v>
      </c>
    </row>
    <row r="39" spans="3:41" x14ac:dyDescent="0.25">
      <c r="AI39" s="32">
        <v>35</v>
      </c>
      <c r="AJ39" s="1">
        <f t="shared" si="0"/>
        <v>0.43125000000000002</v>
      </c>
      <c r="AK39" s="1">
        <f t="shared" si="1"/>
        <v>0.8889187668730304</v>
      </c>
      <c r="AL39" s="1">
        <f t="shared" si="2"/>
        <v>0.56874999999999998</v>
      </c>
      <c r="AM39" s="1">
        <f t="shared" si="3"/>
        <v>0.92403622531703655</v>
      </c>
      <c r="AN39" s="1">
        <f t="shared" si="4"/>
        <v>-0.17242672096007022</v>
      </c>
      <c r="AO39" s="33">
        <v>-2.027559055117964E-4</v>
      </c>
    </row>
    <row r="40" spans="3:41" x14ac:dyDescent="0.25">
      <c r="AI40" s="32">
        <v>36</v>
      </c>
      <c r="AJ40" s="1">
        <f t="shared" si="0"/>
        <v>0.44374999999999998</v>
      </c>
      <c r="AK40" s="1">
        <f t="shared" si="1"/>
        <v>0.89248180566384738</v>
      </c>
      <c r="AL40" s="1">
        <f t="shared" si="2"/>
        <v>0.55625000000000002</v>
      </c>
      <c r="AM40" s="1">
        <f t="shared" si="3"/>
        <v>0.92116579524957742</v>
      </c>
      <c r="AN40" s="1">
        <f t="shared" si="4"/>
        <v>-0.1408383888659345</v>
      </c>
      <c r="AO40" s="33">
        <v>-1.973753280841983E-4</v>
      </c>
    </row>
    <row r="41" spans="3:41" x14ac:dyDescent="0.25">
      <c r="AI41" s="32">
        <v>37</v>
      </c>
      <c r="AJ41" s="1">
        <f t="shared" si="0"/>
        <v>0.45624999999999999</v>
      </c>
      <c r="AK41" s="1">
        <f t="shared" si="1"/>
        <v>0.89595954977027736</v>
      </c>
      <c r="AL41" s="1">
        <f t="shared" si="2"/>
        <v>0.54374999999999996</v>
      </c>
      <c r="AM41" s="1">
        <f t="shared" si="3"/>
        <v>0.91823934538784691</v>
      </c>
      <c r="AN41" s="1">
        <f t="shared" si="4"/>
        <v>-0.10939379648226645</v>
      </c>
      <c r="AO41" s="33">
        <v>-1.9580052493420319E-4</v>
      </c>
    </row>
    <row r="42" spans="3:41" x14ac:dyDescent="0.25">
      <c r="AI42" s="32">
        <v>38</v>
      </c>
      <c r="AJ42" s="1">
        <f t="shared" si="0"/>
        <v>0.46875</v>
      </c>
      <c r="AK42" s="1">
        <f t="shared" si="1"/>
        <v>0.89935629598512135</v>
      </c>
      <c r="AL42" s="1">
        <f t="shared" si="2"/>
        <v>0.53125</v>
      </c>
      <c r="AM42" s="1">
        <f t="shared" si="3"/>
        <v>0.91525445614133283</v>
      </c>
      <c r="AN42" s="1">
        <f t="shared" si="4"/>
        <v>-7.8059966366998385E-2</v>
      </c>
      <c r="AO42" s="33">
        <v>-1.9317585301869419E-4</v>
      </c>
    </row>
    <row r="43" spans="3:41" x14ac:dyDescent="0.25">
      <c r="AI43" s="32">
        <v>39</v>
      </c>
      <c r="AJ43" s="1">
        <f t="shared" si="0"/>
        <v>0.48125000000000001</v>
      </c>
      <c r="AK43" s="1">
        <f t="shared" si="1"/>
        <v>0.90267601702825595</v>
      </c>
      <c r="AL43" s="1">
        <f t="shared" si="2"/>
        <v>0.51875000000000004</v>
      </c>
      <c r="AM43" s="1">
        <f t="shared" si="3"/>
        <v>0.91220854339809221</v>
      </c>
      <c r="AN43" s="1">
        <f t="shared" si="4"/>
        <v>-4.6804704475896027E-2</v>
      </c>
      <c r="AO43" s="33">
        <v>-1.9238845144359951E-4</v>
      </c>
    </row>
    <row r="44" spans="3:41" x14ac:dyDescent="0.25">
      <c r="AI44" s="32">
        <v>40</v>
      </c>
      <c r="AJ44" s="1">
        <f t="shared" si="0"/>
        <v>0.49375000000000002</v>
      </c>
      <c r="AK44" s="1">
        <f t="shared" si="1"/>
        <v>0.90592239368953276</v>
      </c>
      <c r="AL44" s="1">
        <f t="shared" si="2"/>
        <v>0.50624999999999998</v>
      </c>
      <c r="AM44" s="1">
        <f t="shared" si="3"/>
        <v>0.90909884305801247</v>
      </c>
      <c r="AN44" s="1">
        <f t="shared" si="4"/>
        <v>-1.5596366399235411E-2</v>
      </c>
      <c r="AO44" s="33">
        <v>-1.199912510941037E-4</v>
      </c>
    </row>
    <row r="45" spans="3:41" x14ac:dyDescent="0.25">
      <c r="AI45" s="32">
        <v>41</v>
      </c>
      <c r="AJ45" s="1">
        <f t="shared" si="0"/>
        <v>0.50624999999999998</v>
      </c>
      <c r="AK45" s="1">
        <f t="shared" si="1"/>
        <v>0.90909884305801247</v>
      </c>
      <c r="AL45" s="1">
        <f t="shared" si="2"/>
        <v>0.49375000000000002</v>
      </c>
      <c r="AM45" s="1">
        <f t="shared" si="3"/>
        <v>0.90592239368953276</v>
      </c>
      <c r="AN45" s="1">
        <f t="shared" si="4"/>
        <v>1.5596366399235411E-2</v>
      </c>
      <c r="AO45" s="33">
        <v>2.1727909011389629E-4</v>
      </c>
    </row>
    <row r="46" spans="3:41" x14ac:dyDescent="0.25">
      <c r="AI46" s="32">
        <v>42</v>
      </c>
      <c r="AJ46" s="1">
        <f t="shared" si="0"/>
        <v>0.51875000000000004</v>
      </c>
      <c r="AK46" s="1">
        <f t="shared" si="1"/>
        <v>0.91220854339809221</v>
      </c>
      <c r="AL46" s="1">
        <f t="shared" si="2"/>
        <v>0.48124999999999996</v>
      </c>
      <c r="AM46" s="1">
        <f t="shared" si="3"/>
        <v>0.90267601702825595</v>
      </c>
      <c r="AN46" s="1">
        <f t="shared" si="4"/>
        <v>4.6804704475896027E-2</v>
      </c>
      <c r="AO46" s="33">
        <v>2.33070866141806E-4</v>
      </c>
    </row>
    <row r="47" spans="3:41" x14ac:dyDescent="0.25">
      <c r="AI47" s="32">
        <v>43</v>
      </c>
      <c r="AJ47" s="1">
        <f t="shared" si="0"/>
        <v>0.53125</v>
      </c>
      <c r="AK47" s="1">
        <f t="shared" si="1"/>
        <v>0.91525445614133283</v>
      </c>
      <c r="AL47" s="1">
        <f t="shared" si="2"/>
        <v>0.46875</v>
      </c>
      <c r="AM47" s="1">
        <f t="shared" si="3"/>
        <v>0.89935629598512135</v>
      </c>
      <c r="AN47" s="1">
        <f t="shared" si="4"/>
        <v>7.8059966366998385E-2</v>
      </c>
      <c r="AO47" s="33">
        <v>2.4776902887130298E-4</v>
      </c>
    </row>
    <row r="48" spans="3:41" x14ac:dyDescent="0.25">
      <c r="AI48" s="32">
        <v>44</v>
      </c>
      <c r="AJ48" s="1">
        <f t="shared" si="0"/>
        <v>0.54374999999999996</v>
      </c>
      <c r="AK48" s="1">
        <f t="shared" si="1"/>
        <v>0.91823934538784691</v>
      </c>
      <c r="AL48" s="1">
        <f t="shared" si="2"/>
        <v>0.45625000000000004</v>
      </c>
      <c r="AM48" s="1">
        <f t="shared" si="3"/>
        <v>0.89595954977027736</v>
      </c>
      <c r="AN48" s="1">
        <f t="shared" si="4"/>
        <v>0.10939379648226645</v>
      </c>
      <c r="AO48" s="33">
        <v>2.5096237970290153E-4</v>
      </c>
    </row>
    <row r="49" spans="35:41" x14ac:dyDescent="0.25">
      <c r="AI49" s="32">
        <v>45</v>
      </c>
      <c r="AJ49" s="1">
        <f t="shared" si="0"/>
        <v>0.55625000000000002</v>
      </c>
      <c r="AK49" s="1">
        <f t="shared" si="1"/>
        <v>0.92116579524957742</v>
      </c>
      <c r="AL49" s="1">
        <f t="shared" si="2"/>
        <v>0.44374999999999998</v>
      </c>
      <c r="AM49" s="1">
        <f t="shared" si="3"/>
        <v>0.89248180566384738</v>
      </c>
      <c r="AN49" s="1">
        <f t="shared" si="4"/>
        <v>0.1408383888659345</v>
      </c>
      <c r="AO49" s="33">
        <v>2.6307961504779681E-4</v>
      </c>
    </row>
    <row r="50" spans="35:41" x14ac:dyDescent="0.25">
      <c r="AI50" s="32">
        <v>46</v>
      </c>
      <c r="AJ50" s="1">
        <f t="shared" si="0"/>
        <v>0.56874999999999998</v>
      </c>
      <c r="AK50" s="1">
        <f t="shared" si="1"/>
        <v>0.92403622531703655</v>
      </c>
      <c r="AL50" s="1">
        <f t="shared" si="2"/>
        <v>0.43125000000000002</v>
      </c>
      <c r="AM50" s="1">
        <f t="shared" si="3"/>
        <v>0.8889187668730304</v>
      </c>
      <c r="AN50" s="1">
        <f t="shared" si="4"/>
        <v>0.17242672096007022</v>
      </c>
      <c r="AO50" s="33">
        <v>2.7349081364839989E-4</v>
      </c>
    </row>
    <row r="51" spans="35:41" x14ac:dyDescent="0.25">
      <c r="AI51" s="32">
        <v>47</v>
      </c>
      <c r="AJ51" s="1">
        <f t="shared" si="0"/>
        <v>0.58125000000000004</v>
      </c>
      <c r="AK51" s="1">
        <f t="shared" si="1"/>
        <v>0.92685290448900204</v>
      </c>
      <c r="AL51" s="1">
        <f t="shared" si="2"/>
        <v>0.41874999999999996</v>
      </c>
      <c r="AM51" s="1">
        <f t="shared" si="3"/>
        <v>0.88526577580203869</v>
      </c>
      <c r="AN51" s="1">
        <f t="shared" si="4"/>
        <v>0.20419280185299005</v>
      </c>
      <c r="AO51" s="33">
        <v>2.8377077865290168E-4</v>
      </c>
    </row>
    <row r="52" spans="35:41" x14ac:dyDescent="0.25">
      <c r="AI52" s="32">
        <v>48</v>
      </c>
      <c r="AJ52" s="1">
        <f t="shared" si="0"/>
        <v>0.59375</v>
      </c>
      <c r="AK52" s="1">
        <f t="shared" si="1"/>
        <v>0.92961796336964952</v>
      </c>
      <c r="AL52" s="1">
        <f t="shared" si="2"/>
        <v>0.40625</v>
      </c>
      <c r="AM52" s="1">
        <f t="shared" si="3"/>
        <v>0.88151777192158443</v>
      </c>
      <c r="AN52" s="1">
        <f t="shared" si="4"/>
        <v>0.23617194000999964</v>
      </c>
      <c r="AO52" s="33">
        <v>2.9549431321120029E-4</v>
      </c>
    </row>
    <row r="53" spans="35:41" x14ac:dyDescent="0.25">
      <c r="AI53" s="32">
        <v>49</v>
      </c>
      <c r="AJ53" s="1">
        <f t="shared" si="0"/>
        <v>0.60624999999999996</v>
      </c>
      <c r="AK53" s="1">
        <f t="shared" si="1"/>
        <v>0.93233340540831988</v>
      </c>
      <c r="AL53" s="1">
        <f t="shared" si="2"/>
        <v>0.39375000000000004</v>
      </c>
      <c r="AM53" s="1">
        <f t="shared" si="3"/>
        <v>0.87766924325053886</v>
      </c>
      <c r="AN53" s="1">
        <f t="shared" si="4"/>
        <v>0.26840103619470485</v>
      </c>
      <c r="AO53" s="33">
        <v>3.3626421697290082E-4</v>
      </c>
    </row>
    <row r="54" spans="35:41" x14ac:dyDescent="0.25">
      <c r="AI54" s="32">
        <v>50</v>
      </c>
      <c r="AJ54" s="1">
        <f t="shared" si="0"/>
        <v>0.61875000000000002</v>
      </c>
      <c r="AK54" s="1">
        <f t="shared" si="1"/>
        <v>0.93500111693255283</v>
      </c>
      <c r="AL54" s="1">
        <f t="shared" si="2"/>
        <v>0.38124999999999998</v>
      </c>
      <c r="AM54" s="1">
        <f t="shared" si="3"/>
        <v>0.87371417024423537</v>
      </c>
      <c r="AN54" s="1">
        <f t="shared" si="4"/>
        <v>0.30091890823963879</v>
      </c>
      <c r="AO54" s="33">
        <v>3.3867016622939761E-4</v>
      </c>
    </row>
    <row r="55" spans="35:41" x14ac:dyDescent="0.25">
      <c r="AI55" s="32">
        <v>51</v>
      </c>
      <c r="AJ55" s="1">
        <f t="shared" si="0"/>
        <v>0.63124999999999998</v>
      </c>
      <c r="AK55" s="1">
        <f t="shared" si="1"/>
        <v>0.93762287620431106</v>
      </c>
      <c r="AL55" s="1">
        <f t="shared" si="2"/>
        <v>0.36875000000000002</v>
      </c>
      <c r="AM55" s="1">
        <f t="shared" si="3"/>
        <v>0.86964596060865607</v>
      </c>
      <c r="AN55" s="1">
        <f t="shared" si="4"/>
        <v>0.33376665557466606</v>
      </c>
      <c r="AO55" s="33">
        <v>3.4855643044610218E-4</v>
      </c>
    </row>
    <row r="56" spans="35:41" x14ac:dyDescent="0.25">
      <c r="AI56" s="32">
        <v>52</v>
      </c>
      <c r="AJ56" s="1">
        <f t="shared" si="0"/>
        <v>0.64375000000000004</v>
      </c>
      <c r="AK56" s="1">
        <f t="shared" si="1"/>
        <v>0.94020036161182075</v>
      </c>
      <c r="AL56" s="1">
        <f t="shared" si="2"/>
        <v>0.35624999999999996</v>
      </c>
      <c r="AM56" s="1">
        <f t="shared" si="3"/>
        <v>0.86545737321003446</v>
      </c>
      <c r="AN56" s="1">
        <f t="shared" si="4"/>
        <v>0.36698807305277065</v>
      </c>
      <c r="AO56" s="33">
        <v>3.6019247594079601E-4</v>
      </c>
    </row>
    <row r="57" spans="35:41" x14ac:dyDescent="0.25">
      <c r="AI57" s="32">
        <v>53</v>
      </c>
      <c r="AJ57" s="1">
        <f t="shared" si="0"/>
        <v>0.65625</v>
      </c>
      <c r="AK57" s="1">
        <f t="shared" si="1"/>
        <v>0.94273515909458949</v>
      </c>
      <c r="AL57" s="1">
        <f t="shared" si="2"/>
        <v>0.34375</v>
      </c>
      <c r="AM57" s="1">
        <f t="shared" si="3"/>
        <v>0.86114042880167974</v>
      </c>
      <c r="AN57" s="1">
        <f t="shared" si="4"/>
        <v>0.4006301257381869</v>
      </c>
      <c r="AO57" s="33">
        <v>3.6325459317589759E-4</v>
      </c>
    </row>
    <row r="58" spans="35:41" x14ac:dyDescent="0.25">
      <c r="AI58" s="32">
        <v>54</v>
      </c>
      <c r="AJ58" s="1">
        <f t="shared" si="0"/>
        <v>0.66874999999999996</v>
      </c>
      <c r="AK58" s="1">
        <f t="shared" si="1"/>
        <v>0.94522876888652319</v>
      </c>
      <c r="AL58" s="1">
        <f t="shared" si="2"/>
        <v>0.33125000000000004</v>
      </c>
      <c r="AM58" s="1">
        <f t="shared" si="3"/>
        <v>0.85668630471196727</v>
      </c>
      <c r="AN58" s="1">
        <f t="shared" si="4"/>
        <v>0.43474349909706955</v>
      </c>
      <c r="AO58" s="33">
        <v>3.6767279090119809E-4</v>
      </c>
    </row>
    <row r="59" spans="35:41" x14ac:dyDescent="0.25">
      <c r="AI59" s="32">
        <v>55</v>
      </c>
      <c r="AJ59" s="1">
        <f t="shared" si="0"/>
        <v>0.68125000000000002</v>
      </c>
      <c r="AK59" s="1">
        <f t="shared" si="1"/>
        <v>0.94768261165125156</v>
      </c>
      <c r="AL59" s="1">
        <f t="shared" si="2"/>
        <v>0.31874999999999998</v>
      </c>
      <c r="AM59" s="1">
        <f t="shared" si="3"/>
        <v>0.85208520988517489</v>
      </c>
      <c r="AN59" s="1">
        <f t="shared" si="4"/>
        <v>0.4693832426714365</v>
      </c>
      <c r="AO59" s="33">
        <v>3.6955380577410191E-4</v>
      </c>
    </row>
    <row r="60" spans="35:41" x14ac:dyDescent="0.25">
      <c r="AI60" s="32">
        <v>56</v>
      </c>
      <c r="AJ60" s="1">
        <f t="shared" si="0"/>
        <v>0.69374999999999998</v>
      </c>
      <c r="AK60" s="1">
        <f t="shared" si="1"/>
        <v>0.95009803407451898</v>
      </c>
      <c r="AL60" s="1">
        <f t="shared" si="2"/>
        <v>0.30625000000000002</v>
      </c>
      <c r="AM60" s="1">
        <f t="shared" si="3"/>
        <v>0.84732623567844334</v>
      </c>
      <c r="AN60" s="1">
        <f t="shared" si="4"/>
        <v>0.50460953012473142</v>
      </c>
      <c r="AO60" s="33">
        <v>3.7248468941419871E-4</v>
      </c>
    </row>
    <row r="61" spans="35:41" x14ac:dyDescent="0.25">
      <c r="AI61" s="32">
        <v>57</v>
      </c>
      <c r="AJ61" s="1">
        <f t="shared" si="0"/>
        <v>0.70625000000000004</v>
      </c>
      <c r="AK61" s="1">
        <f t="shared" si="1"/>
        <v>0.95247631397053778</v>
      </c>
      <c r="AL61" s="1">
        <f t="shared" si="2"/>
        <v>0.29374999999999996</v>
      </c>
      <c r="AM61" s="1">
        <f t="shared" si="3"/>
        <v>0.8423971765065742</v>
      </c>
      <c r="AN61" s="1">
        <f t="shared" si="4"/>
        <v>0.54048856494806119</v>
      </c>
      <c r="AO61" s="33">
        <v>3.7375328084029991E-4</v>
      </c>
    </row>
    <row r="62" spans="35:41" x14ac:dyDescent="0.25">
      <c r="AI62" s="32">
        <v>58</v>
      </c>
      <c r="AJ62" s="1">
        <f t="shared" si="0"/>
        <v>0.71875</v>
      </c>
      <c r="AK62" s="1">
        <f t="shared" si="1"/>
        <v>0.95481866495234291</v>
      </c>
      <c r="AL62" s="1">
        <f t="shared" si="2"/>
        <v>0.28125</v>
      </c>
      <c r="AM62" s="1">
        <f t="shared" si="3"/>
        <v>0.83728431266736147</v>
      </c>
      <c r="AN62" s="1">
        <f t="shared" si="4"/>
        <v>0.57709366971925891</v>
      </c>
      <c r="AO62" s="33">
        <v>3.7637795275580199E-4</v>
      </c>
    </row>
    <row r="63" spans="35:41" x14ac:dyDescent="0.25">
      <c r="AI63" s="32">
        <v>59</v>
      </c>
      <c r="AJ63" s="1">
        <f t="shared" si="0"/>
        <v>0.73124999999999996</v>
      </c>
      <c r="AK63" s="1">
        <f t="shared" si="1"/>
        <v>0.95712624071026431</v>
      </c>
      <c r="AL63" s="1">
        <f t="shared" si="2"/>
        <v>0.26875000000000004</v>
      </c>
      <c r="AM63" s="1">
        <f t="shared" si="3"/>
        <v>0.83197214529372965</v>
      </c>
      <c r="AN63" s="1">
        <f t="shared" si="4"/>
        <v>0.61450660849518524</v>
      </c>
      <c r="AO63" s="33">
        <v>3.8005249343880249E-4</v>
      </c>
    </row>
    <row r="64" spans="35:41" x14ac:dyDescent="0.25">
      <c r="AI64" s="32">
        <v>60</v>
      </c>
      <c r="AJ64" s="1">
        <f t="shared" si="0"/>
        <v>0.74375000000000002</v>
      </c>
      <c r="AK64" s="1">
        <f t="shared" si="1"/>
        <v>0.95940013893748965</v>
      </c>
      <c r="AL64" s="1">
        <f t="shared" si="2"/>
        <v>0.25624999999999998</v>
      </c>
      <c r="AM64" s="1">
        <f t="shared" si="3"/>
        <v>0.82644307010087958</v>
      </c>
      <c r="AN64" s="1">
        <f t="shared" si="4"/>
        <v>0.6528192079877555</v>
      </c>
      <c r="AO64" s="33">
        <v>3.8591426071740009E-4</v>
      </c>
    </row>
    <row r="65" spans="35:41" x14ac:dyDescent="0.25">
      <c r="AI65" s="32">
        <v>61</v>
      </c>
      <c r="AJ65" s="1">
        <f t="shared" si="0"/>
        <v>0.75624999999999998</v>
      </c>
      <c r="AK65" s="1">
        <f t="shared" si="1"/>
        <v>0.96164140493723416</v>
      </c>
      <c r="AL65" s="1">
        <f t="shared" si="2"/>
        <v>0.24375000000000002</v>
      </c>
      <c r="AM65" s="1">
        <f t="shared" si="3"/>
        <v>0.8206769720324929</v>
      </c>
      <c r="AN65" s="1">
        <f t="shared" si="4"/>
        <v>0.69213536556227961</v>
      </c>
      <c r="AO65" s="33">
        <v>3.8954505686820268E-4</v>
      </c>
    </row>
    <row r="66" spans="35:41" x14ac:dyDescent="0.25">
      <c r="AI66" s="32">
        <v>62</v>
      </c>
      <c r="AJ66" s="1">
        <f t="shared" si="0"/>
        <v>0.76875000000000004</v>
      </c>
      <c r="AK66" s="1">
        <f t="shared" si="1"/>
        <v>0.96385103494214552</v>
      </c>
      <c r="AL66" s="1">
        <f t="shared" si="2"/>
        <v>0.23124999999999996</v>
      </c>
      <c r="AM66" s="1">
        <f t="shared" si="3"/>
        <v>0.81465071646106268</v>
      </c>
      <c r="AN66" s="1">
        <f t="shared" si="4"/>
        <v>0.7325735637421168</v>
      </c>
      <c r="AO66" s="33">
        <v>3.9387576552980108E-4</v>
      </c>
    </row>
    <row r="67" spans="35:41" x14ac:dyDescent="0.25">
      <c r="AI67" s="32">
        <v>63</v>
      </c>
      <c r="AJ67" s="1">
        <f t="shared" si="0"/>
        <v>0.78125</v>
      </c>
      <c r="AK67" s="1">
        <f t="shared" si="1"/>
        <v>0.96602997917317479</v>
      </c>
      <c r="AL67" s="1">
        <f t="shared" si="2"/>
        <v>0.21875</v>
      </c>
      <c r="AM67" s="1">
        <f t="shared" si="3"/>
        <v>0.80833750333726595</v>
      </c>
      <c r="AN67" s="1">
        <f t="shared" si="4"/>
        <v>0.77427005635431245</v>
      </c>
      <c r="AO67" s="33">
        <v>3.9475065616789712E-4</v>
      </c>
    </row>
    <row r="68" spans="35:41" x14ac:dyDescent="0.25">
      <c r="AI68" s="32">
        <v>64</v>
      </c>
      <c r="AJ68" s="1">
        <f t="shared" si="0"/>
        <v>0.79374999999999996</v>
      </c>
      <c r="AK68" s="1">
        <f t="shared" si="1"/>
        <v>0.96817914466218191</v>
      </c>
      <c r="AL68" s="1">
        <f t="shared" si="2"/>
        <v>0.20625000000000004</v>
      </c>
      <c r="AM68" s="1">
        <f t="shared" si="3"/>
        <v>0.80170603714906297</v>
      </c>
      <c r="AN68" s="1">
        <f t="shared" si="4"/>
        <v>0.81738295788941406</v>
      </c>
      <c r="AO68" s="33">
        <v>4.010498687668021E-4</v>
      </c>
    </row>
    <row r="69" spans="35:41" x14ac:dyDescent="0.25">
      <c r="AI69" s="32">
        <v>65</v>
      </c>
      <c r="AJ69" s="1">
        <f t="shared" si="0"/>
        <v>0.80625000000000002</v>
      </c>
      <c r="AK69" s="1">
        <f t="shared" si="1"/>
        <v>0.97029939785993358</v>
      </c>
      <c r="AL69" s="1">
        <f t="shared" si="2"/>
        <v>0.19374999999999998</v>
      </c>
      <c r="AM69" s="1">
        <f t="shared" si="3"/>
        <v>0.79471944537963402</v>
      </c>
      <c r="AN69" s="1">
        <f t="shared" si="4"/>
        <v>0.86209756667827087</v>
      </c>
      <c r="AO69" s="33">
        <v>4.010498687668021E-4</v>
      </c>
    </row>
    <row r="70" spans="35:41" x14ac:dyDescent="0.25">
      <c r="AI70" s="32">
        <v>66</v>
      </c>
      <c r="AJ70" s="1">
        <f t="shared" ref="AJ70:AJ84" si="24">(AI70-0.5)/$AJ$3</f>
        <v>0.81874999999999998</v>
      </c>
      <c r="AK70" s="1">
        <f t="shared" ref="AK70:AK84" si="25">POWER(AJ70, 0.14)</f>
        <v>0.97239156704886653</v>
      </c>
      <c r="AL70" s="1">
        <f t="shared" ref="AL70:AL84" si="26">1-AJ70</f>
        <v>0.18125000000000002</v>
      </c>
      <c r="AM70" s="1">
        <f t="shared" ref="AM70:AM84" si="27">AL70^0.14</f>
        <v>0.78733384742934365</v>
      </c>
      <c r="AN70" s="1">
        <f t="shared" ref="AN70:AN84" si="28">4.91* (AK70 - AM70)</f>
        <v>0.90863340333185738</v>
      </c>
      <c r="AO70" s="33">
        <v>4.0524934383229932E-4</v>
      </c>
    </row>
    <row r="71" spans="35:41" x14ac:dyDescent="0.25">
      <c r="AI71" s="32">
        <v>67</v>
      </c>
      <c r="AJ71" s="1">
        <f t="shared" si="24"/>
        <v>0.83125000000000004</v>
      </c>
      <c r="AK71" s="1">
        <f t="shared" si="25"/>
        <v>0.97445644457797109</v>
      </c>
      <c r="AL71" s="1">
        <f t="shared" si="26"/>
        <v>0.16874999999999996</v>
      </c>
      <c r="AM71" s="1">
        <f t="shared" si="27"/>
        <v>0.77949642802128538</v>
      </c>
      <c r="AN71" s="1">
        <f t="shared" si="28"/>
        <v>0.95725368129332689</v>
      </c>
      <c r="AO71" s="33">
        <v>4.0524934383229932E-4</v>
      </c>
    </row>
    <row r="72" spans="35:41" x14ac:dyDescent="0.25">
      <c r="AI72" s="32">
        <v>68</v>
      </c>
      <c r="AJ72" s="1">
        <f t="shared" si="24"/>
        <v>0.84375</v>
      </c>
      <c r="AK72" s="1">
        <f t="shared" si="25"/>
        <v>0.976494788935372</v>
      </c>
      <c r="AL72" s="1">
        <f t="shared" si="26"/>
        <v>0.15625</v>
      </c>
      <c r="AM72" s="1">
        <f t="shared" si="27"/>
        <v>0.77114279221904158</v>
      </c>
      <c r="AN72" s="1">
        <f t="shared" si="28"/>
        <v>1.0082783038771823</v>
      </c>
      <c r="AO72" s="33">
        <v>4.139107611543999E-4</v>
      </c>
    </row>
    <row r="73" spans="35:41" x14ac:dyDescent="0.25">
      <c r="AI73" s="32">
        <v>69</v>
      </c>
      <c r="AJ73" s="1">
        <f t="shared" si="24"/>
        <v>0.85624999999999996</v>
      </c>
      <c r="AK73" s="1">
        <f t="shared" si="25"/>
        <v>0.97850732667260953</v>
      </c>
      <c r="AL73" s="1">
        <f t="shared" si="26"/>
        <v>0.14375000000000004</v>
      </c>
      <c r="AM73" s="1">
        <f t="shared" si="27"/>
        <v>0.76219325199866772</v>
      </c>
      <c r="AN73" s="1">
        <f t="shared" si="28"/>
        <v>1.0621021066490544</v>
      </c>
      <c r="AO73" s="33">
        <v>4.2624671915989648E-4</v>
      </c>
    </row>
    <row r="74" spans="35:41" x14ac:dyDescent="0.25">
      <c r="AI74" s="32">
        <v>70</v>
      </c>
      <c r="AJ74" s="1">
        <f t="shared" si="24"/>
        <v>0.86875000000000002</v>
      </c>
      <c r="AK74" s="1">
        <f t="shared" si="25"/>
        <v>0.98049475419322984</v>
      </c>
      <c r="AL74" s="1">
        <f t="shared" si="26"/>
        <v>0.13124999999999998</v>
      </c>
      <c r="AM74" s="1">
        <f t="shared" si="27"/>
        <v>0.75254747635212049</v>
      </c>
      <c r="AN74" s="1">
        <f t="shared" si="28"/>
        <v>1.119221134199847</v>
      </c>
      <c r="AO74" s="33">
        <v>4.5962379702489681E-4</v>
      </c>
    </row>
    <row r="75" spans="35:41" x14ac:dyDescent="0.25">
      <c r="AI75" s="32">
        <v>71</v>
      </c>
      <c r="AJ75" s="1">
        <f t="shared" si="24"/>
        <v>0.88124999999999998</v>
      </c>
      <c r="AK75" s="1">
        <f t="shared" si="25"/>
        <v>0.98245773941705727</v>
      </c>
      <c r="AL75" s="1">
        <f t="shared" si="26"/>
        <v>0.11875000000000002</v>
      </c>
      <c r="AM75" s="1">
        <f t="shared" si="27"/>
        <v>0.7420765477520872</v>
      </c>
      <c r="AN75" s="1">
        <f t="shared" si="28"/>
        <v>1.1802716510750031</v>
      </c>
      <c r="AO75" s="33">
        <v>5.1653543307110528E-4</v>
      </c>
    </row>
    <row r="76" spans="35:41" x14ac:dyDescent="0.25">
      <c r="AI76" s="32">
        <v>72</v>
      </c>
      <c r="AJ76" s="1">
        <f t="shared" si="24"/>
        <v>0.89375000000000004</v>
      </c>
      <c r="AK76" s="1">
        <f t="shared" si="25"/>
        <v>0.98439692333042084</v>
      </c>
      <c r="AL76" s="1">
        <f t="shared" si="26"/>
        <v>0.10624999999999996</v>
      </c>
      <c r="AM76" s="1">
        <f t="shared" si="27"/>
        <v>0.73061073891706252</v>
      </c>
      <c r="AN76" s="1">
        <f t="shared" si="28"/>
        <v>1.2460901654695893</v>
      </c>
      <c r="AO76" s="33">
        <v>5.2865266841620184E-4</v>
      </c>
    </row>
    <row r="77" spans="35:41" x14ac:dyDescent="0.25">
      <c r="AI77" s="32">
        <v>73</v>
      </c>
      <c r="AJ77" s="1">
        <f t="shared" si="24"/>
        <v>0.90625</v>
      </c>
      <c r="AK77" s="1">
        <f t="shared" si="25"/>
        <v>0.98631292143162619</v>
      </c>
      <c r="AL77" s="1">
        <f t="shared" si="26"/>
        <v>9.375E-2</v>
      </c>
      <c r="AM77" s="1">
        <f t="shared" si="27"/>
        <v>0.71791987851074301</v>
      </c>
      <c r="AN77" s="1">
        <f t="shared" si="28"/>
        <v>1.3178098407415364</v>
      </c>
      <c r="AO77" s="33">
        <v>5.5004374453179739E-4</v>
      </c>
    </row>
    <row r="78" spans="35:41" x14ac:dyDescent="0.25">
      <c r="AI78" s="32">
        <v>74</v>
      </c>
      <c r="AJ78" s="1">
        <f t="shared" si="24"/>
        <v>0.91874999999999996</v>
      </c>
      <c r="AK78" s="1">
        <f t="shared" si="25"/>
        <v>0.98820632508009287</v>
      </c>
      <c r="AL78" s="1">
        <f t="shared" si="26"/>
        <v>8.1250000000000044E-2</v>
      </c>
      <c r="AM78" s="1">
        <f t="shared" si="27"/>
        <v>0.70368010381224344</v>
      </c>
      <c r="AN78" s="1">
        <f t="shared" si="28"/>
        <v>1.3970237464251407</v>
      </c>
      <c r="AO78" s="33">
        <v>5.6176727909040131E-4</v>
      </c>
    </row>
    <row r="79" spans="35:41" x14ac:dyDescent="0.25">
      <c r="AI79" s="32">
        <v>75</v>
      </c>
      <c r="AJ79" s="1">
        <f t="shared" si="24"/>
        <v>0.93125000000000002</v>
      </c>
      <c r="AK79" s="1">
        <f t="shared" si="25"/>
        <v>0.99007770275679186</v>
      </c>
      <c r="AL79" s="1">
        <f t="shared" si="26"/>
        <v>6.8749999999999978E-2</v>
      </c>
      <c r="AM79" s="1">
        <f t="shared" si="27"/>
        <v>0.68741369219949156</v>
      </c>
      <c r="AN79" s="1">
        <f t="shared" si="28"/>
        <v>1.4860802918363445</v>
      </c>
      <c r="AO79" s="33">
        <v>5.6902887139110431E-4</v>
      </c>
    </row>
    <row r="80" spans="35:41" x14ac:dyDescent="0.25">
      <c r="AI80" s="32">
        <v>76</v>
      </c>
      <c r="AJ80" s="1">
        <f t="shared" si="24"/>
        <v>0.94374999999999998</v>
      </c>
      <c r="AK80" s="1">
        <f t="shared" si="25"/>
        <v>0.9919276012429229</v>
      </c>
      <c r="AL80" s="1">
        <f t="shared" si="26"/>
        <v>5.6250000000000022E-2</v>
      </c>
      <c r="AM80" s="1">
        <f t="shared" si="27"/>
        <v>0.66837031631682453</v>
      </c>
      <c r="AN80" s="1">
        <f t="shared" si="28"/>
        <v>1.5886662689871429</v>
      </c>
      <c r="AO80" s="33">
        <v>5.7322834645630316E-4</v>
      </c>
    </row>
    <row r="81" spans="35:41" x14ac:dyDescent="0.25">
      <c r="AI81" s="32">
        <v>77</v>
      </c>
      <c r="AJ81" s="1">
        <f t="shared" si="24"/>
        <v>0.95625000000000004</v>
      </c>
      <c r="AK81" s="1">
        <f t="shared" si="25"/>
        <v>0.99375654672314129</v>
      </c>
      <c r="AL81" s="1">
        <f t="shared" si="26"/>
        <v>4.3749999999999956E-2</v>
      </c>
      <c r="AM81" s="1">
        <f t="shared" si="27"/>
        <v>0.64526324525910461</v>
      </c>
      <c r="AN81" s="1">
        <f t="shared" si="28"/>
        <v>1.7111021101884201</v>
      </c>
      <c r="AO81" s="33">
        <v>5.7322834645689991E-4</v>
      </c>
    </row>
    <row r="82" spans="35:41" x14ac:dyDescent="0.25">
      <c r="AI82" s="32">
        <v>78</v>
      </c>
      <c r="AJ82" s="1">
        <f t="shared" si="24"/>
        <v>0.96875</v>
      </c>
      <c r="AK82" s="1">
        <f t="shared" si="25"/>
        <v>0.9955650458190819</v>
      </c>
      <c r="AL82" s="1">
        <f t="shared" si="26"/>
        <v>3.125E-2</v>
      </c>
      <c r="AM82" s="1">
        <f t="shared" si="27"/>
        <v>0.61557220667245816</v>
      </c>
      <c r="AN82" s="1">
        <f t="shared" si="28"/>
        <v>1.8657648402099227</v>
      </c>
      <c r="AO82" s="33">
        <v>5.9002624671880555E-4</v>
      </c>
    </row>
    <row r="83" spans="35:41" x14ac:dyDescent="0.25">
      <c r="AI83" s="32">
        <v>79</v>
      </c>
      <c r="AJ83" s="1">
        <f t="shared" si="24"/>
        <v>0.98124999999999996</v>
      </c>
      <c r="AK83" s="1">
        <f t="shared" si="25"/>
        <v>0.99735358655842332</v>
      </c>
      <c r="AL83" s="1">
        <f t="shared" si="26"/>
        <v>1.8750000000000044E-2</v>
      </c>
      <c r="AM83" s="1">
        <f t="shared" si="27"/>
        <v>0.57308650004648098</v>
      </c>
      <c r="AN83" s="1">
        <f t="shared" si="28"/>
        <v>2.0831513947736369</v>
      </c>
      <c r="AO83" s="33">
        <v>6.1102362204710353E-4</v>
      </c>
    </row>
    <row r="84" spans="35:41" ht="15.75" thickBot="1" x14ac:dyDescent="0.3">
      <c r="AI84" s="28">
        <v>80</v>
      </c>
      <c r="AJ84" s="29">
        <f t="shared" si="24"/>
        <v>0.99375000000000002</v>
      </c>
      <c r="AK84" s="29">
        <f t="shared" si="25"/>
        <v>0.99912263928427725</v>
      </c>
      <c r="AL84" s="29">
        <f t="shared" si="26"/>
        <v>6.2499999999999778E-3</v>
      </c>
      <c r="AM84" s="29">
        <f t="shared" si="27"/>
        <v>0.49138647919821993</v>
      </c>
      <c r="AN84" s="29">
        <f t="shared" si="28"/>
        <v>2.4929845460225413</v>
      </c>
      <c r="AO84" s="30">
        <v>6.3622047244089874E-4</v>
      </c>
    </row>
    <row r="85" spans="35:41" ht="15.75" thickBot="1" x14ac:dyDescent="0.3"/>
    <row r="86" spans="35:41" ht="15.75" thickBot="1" x14ac:dyDescent="0.3">
      <c r="AN86" s="12" t="s">
        <v>39</v>
      </c>
      <c r="AO86" s="20">
        <f>AVERAGE(AO5:AO84)</f>
        <v>6.0715321659188244E-19</v>
      </c>
    </row>
  </sheetData>
  <mergeCells count="3">
    <mergeCell ref="B1:C1"/>
    <mergeCell ref="C33:D33"/>
    <mergeCell ref="B25:B2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Low_Single</vt:lpstr>
      <vt:lpstr>Low_Bulk</vt:lpstr>
      <vt:lpstr>Medium_Single</vt:lpstr>
      <vt:lpstr>Medium_Bulk</vt:lpstr>
      <vt:lpstr>High_Single</vt:lpstr>
      <vt:lpstr>High_Bulk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Biondi</dc:creator>
  <cp:lastModifiedBy>Federico Cristofani</cp:lastModifiedBy>
  <dcterms:created xsi:type="dcterms:W3CDTF">2022-12-30T11:37:59Z</dcterms:created>
  <dcterms:modified xsi:type="dcterms:W3CDTF">2023-01-12T11:26:08Z</dcterms:modified>
</cp:coreProperties>
</file>