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m_biondi7_studenti_unipi_it/Documents/Unipi/Magistrale/1 anno/1 semestre/2022/Performance/Progetto/"/>
    </mc:Choice>
  </mc:AlternateContent>
  <xr:revisionPtr revIDLastSave="769" documentId="8_{2356C6D0-A1FA-41A4-9C5C-BA0F52FC6D6D}" xr6:coauthVersionLast="47" xr6:coauthVersionMax="47" xr10:uidLastSave="{994EE9AE-B2FA-4093-9168-475EA818971F}"/>
  <bookViews>
    <workbookView xWindow="-120" yWindow="-120" windowWidth="20730" windowHeight="11310" xr2:uid="{5A20237A-3214-4DA9-8F9C-5C27E9527A21}"/>
  </bookViews>
  <sheets>
    <sheet name="Low_Single" sheetId="1" r:id="rId1"/>
    <sheet name="Low_Bulk" sheetId="2" r:id="rId2"/>
    <sheet name="Medium_Single" sheetId="3" r:id="rId3"/>
    <sheet name="Medium_Bulk" sheetId="4" r:id="rId4"/>
    <sheet name="High_Single" sheetId="5" r:id="rId5"/>
    <sheet name="High_Bul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6" i="6" l="1"/>
  <c r="AO86" i="5"/>
  <c r="AO86" i="4"/>
  <c r="AO86" i="3"/>
  <c r="AO86" i="2"/>
  <c r="AO86" i="1"/>
  <c r="AJ84" i="6"/>
  <c r="AK84" i="6" s="1"/>
  <c r="AJ83" i="6"/>
  <c r="AK83" i="6" s="1"/>
  <c r="AJ82" i="6"/>
  <c r="AJ81" i="6"/>
  <c r="AL81" i="6" s="1"/>
  <c r="AM81" i="6" s="1"/>
  <c r="AJ80" i="6"/>
  <c r="AL80" i="6" s="1"/>
  <c r="AM80" i="6" s="1"/>
  <c r="AJ79" i="6"/>
  <c r="AK79" i="6" s="1"/>
  <c r="AJ78" i="6"/>
  <c r="AL78" i="6" s="1"/>
  <c r="AM78" i="6" s="1"/>
  <c r="AJ77" i="6"/>
  <c r="AL77" i="6" s="1"/>
  <c r="AM77" i="6" s="1"/>
  <c r="AJ76" i="6"/>
  <c r="AL76" i="6" s="1"/>
  <c r="AM76" i="6" s="1"/>
  <c r="AJ75" i="6"/>
  <c r="AK75" i="6" s="1"/>
  <c r="AJ74" i="6"/>
  <c r="AL74" i="6" s="1"/>
  <c r="AM74" i="6" s="1"/>
  <c r="AJ73" i="6"/>
  <c r="AL73" i="6" s="1"/>
  <c r="AM73" i="6" s="1"/>
  <c r="AJ72" i="6"/>
  <c r="AL72" i="6" s="1"/>
  <c r="AM72" i="6" s="1"/>
  <c r="AJ71" i="6"/>
  <c r="AK71" i="6" s="1"/>
  <c r="AJ70" i="6"/>
  <c r="AL70" i="6" s="1"/>
  <c r="AM70" i="6" s="1"/>
  <c r="AJ69" i="6"/>
  <c r="AK69" i="6" s="1"/>
  <c r="AJ68" i="6"/>
  <c r="AL68" i="6" s="1"/>
  <c r="AM68" i="6" s="1"/>
  <c r="AJ67" i="6"/>
  <c r="AK67" i="6" s="1"/>
  <c r="AJ66" i="6"/>
  <c r="AL66" i="6" s="1"/>
  <c r="AM66" i="6" s="1"/>
  <c r="AJ65" i="6"/>
  <c r="AL65" i="6" s="1"/>
  <c r="AM65" i="6" s="1"/>
  <c r="AJ64" i="6"/>
  <c r="AL64" i="6" s="1"/>
  <c r="AM64" i="6" s="1"/>
  <c r="AJ63" i="6"/>
  <c r="AK63" i="6" s="1"/>
  <c r="AJ62" i="6"/>
  <c r="AL62" i="6" s="1"/>
  <c r="AM62" i="6" s="1"/>
  <c r="AJ61" i="6"/>
  <c r="AL61" i="6" s="1"/>
  <c r="AM61" i="6" s="1"/>
  <c r="AJ60" i="6"/>
  <c r="AL60" i="6" s="1"/>
  <c r="AM60" i="6" s="1"/>
  <c r="AJ59" i="6"/>
  <c r="AK59" i="6" s="1"/>
  <c r="AJ58" i="6"/>
  <c r="AL58" i="6" s="1"/>
  <c r="AM58" i="6" s="1"/>
  <c r="AJ57" i="6"/>
  <c r="AL57" i="6" s="1"/>
  <c r="AM57" i="6" s="1"/>
  <c r="AJ56" i="6"/>
  <c r="AL56" i="6" s="1"/>
  <c r="AM56" i="6" s="1"/>
  <c r="AJ55" i="6"/>
  <c r="AK55" i="6" s="1"/>
  <c r="AJ54" i="6"/>
  <c r="AL54" i="6" s="1"/>
  <c r="AM54" i="6" s="1"/>
  <c r="AJ53" i="6"/>
  <c r="AL53" i="6" s="1"/>
  <c r="AM53" i="6" s="1"/>
  <c r="AJ52" i="6"/>
  <c r="AK52" i="6" s="1"/>
  <c r="AJ51" i="6"/>
  <c r="AK51" i="6" s="1"/>
  <c r="AJ50" i="6"/>
  <c r="AL50" i="6" s="1"/>
  <c r="AM50" i="6" s="1"/>
  <c r="AJ49" i="6"/>
  <c r="AL49" i="6" s="1"/>
  <c r="AM49" i="6" s="1"/>
  <c r="AJ48" i="6"/>
  <c r="AL48" i="6" s="1"/>
  <c r="AM48" i="6" s="1"/>
  <c r="AJ47" i="6"/>
  <c r="AK47" i="6" s="1"/>
  <c r="AJ46" i="6"/>
  <c r="AL46" i="6" s="1"/>
  <c r="AM46" i="6" s="1"/>
  <c r="AJ45" i="6"/>
  <c r="AL45" i="6" s="1"/>
  <c r="AM45" i="6" s="1"/>
  <c r="AJ44" i="6"/>
  <c r="AL44" i="6" s="1"/>
  <c r="AM44" i="6" s="1"/>
  <c r="AJ43" i="6"/>
  <c r="AK43" i="6" s="1"/>
  <c r="AJ42" i="6"/>
  <c r="AL42" i="6" s="1"/>
  <c r="AM42" i="6" s="1"/>
  <c r="AJ41" i="6"/>
  <c r="AL41" i="6" s="1"/>
  <c r="AM41" i="6" s="1"/>
  <c r="AJ40" i="6"/>
  <c r="AL40" i="6" s="1"/>
  <c r="AM40" i="6" s="1"/>
  <c r="AJ39" i="6"/>
  <c r="AK39" i="6" s="1"/>
  <c r="AJ38" i="6"/>
  <c r="AL38" i="6" s="1"/>
  <c r="AM38" i="6" s="1"/>
  <c r="AJ37" i="6"/>
  <c r="AL37" i="6" s="1"/>
  <c r="AM37" i="6" s="1"/>
  <c r="AJ36" i="6"/>
  <c r="AK36" i="6" s="1"/>
  <c r="AJ35" i="6"/>
  <c r="AK35" i="6" s="1"/>
  <c r="AJ34" i="6"/>
  <c r="AL34" i="6" s="1"/>
  <c r="AM34" i="6" s="1"/>
  <c r="AJ33" i="6"/>
  <c r="AK33" i="6" s="1"/>
  <c r="AJ32" i="6"/>
  <c r="AL32" i="6" s="1"/>
  <c r="AM32" i="6" s="1"/>
  <c r="AJ31" i="6"/>
  <c r="AK31" i="6" s="1"/>
  <c r="AJ30" i="6"/>
  <c r="AL30" i="6" s="1"/>
  <c r="AM30" i="6" s="1"/>
  <c r="AJ29" i="6"/>
  <c r="AK29" i="6" s="1"/>
  <c r="AJ28" i="6"/>
  <c r="AL28" i="6" s="1"/>
  <c r="AM28" i="6" s="1"/>
  <c r="AJ27" i="6"/>
  <c r="AK27" i="6" s="1"/>
  <c r="AJ26" i="6"/>
  <c r="AL26" i="6" s="1"/>
  <c r="AM26" i="6" s="1"/>
  <c r="AJ25" i="6"/>
  <c r="AK25" i="6" s="1"/>
  <c r="AJ24" i="6"/>
  <c r="AL24" i="6" s="1"/>
  <c r="AM24" i="6" s="1"/>
  <c r="AJ23" i="6"/>
  <c r="AK23" i="6" s="1"/>
  <c r="AJ22" i="6"/>
  <c r="AL22" i="6" s="1"/>
  <c r="AM22" i="6" s="1"/>
  <c r="AJ21" i="6"/>
  <c r="AK21" i="6" s="1"/>
  <c r="AJ20" i="6"/>
  <c r="AL20" i="6" s="1"/>
  <c r="AM20" i="6" s="1"/>
  <c r="AJ19" i="6"/>
  <c r="AK19" i="6" s="1"/>
  <c r="AJ18" i="6"/>
  <c r="AL18" i="6" s="1"/>
  <c r="AM18" i="6" s="1"/>
  <c r="AJ17" i="6"/>
  <c r="AK17" i="6" s="1"/>
  <c r="AJ16" i="6"/>
  <c r="AL16" i="6" s="1"/>
  <c r="AM16" i="6" s="1"/>
  <c r="AJ15" i="6"/>
  <c r="AK15" i="6" s="1"/>
  <c r="AJ14" i="6"/>
  <c r="AL14" i="6" s="1"/>
  <c r="AM14" i="6" s="1"/>
  <c r="AJ13" i="6"/>
  <c r="AK13" i="6" s="1"/>
  <c r="AJ12" i="6"/>
  <c r="AL12" i="6" s="1"/>
  <c r="AM12" i="6" s="1"/>
  <c r="AJ11" i="6"/>
  <c r="AK11" i="6" s="1"/>
  <c r="AJ10" i="6"/>
  <c r="AL10" i="6" s="1"/>
  <c r="AM10" i="6" s="1"/>
  <c r="AJ9" i="6"/>
  <c r="AK9" i="6" s="1"/>
  <c r="AJ8" i="6"/>
  <c r="AL8" i="6" s="1"/>
  <c r="AM8" i="6" s="1"/>
  <c r="AJ7" i="6"/>
  <c r="AK7" i="6" s="1"/>
  <c r="AJ6" i="6"/>
  <c r="AL6" i="6" s="1"/>
  <c r="AM6" i="6" s="1"/>
  <c r="AJ5" i="6"/>
  <c r="AK5" i="6" s="1"/>
  <c r="AJ84" i="4"/>
  <c r="AJ83" i="4"/>
  <c r="AL83" i="4" s="1"/>
  <c r="AM83" i="4" s="1"/>
  <c r="AJ82" i="4"/>
  <c r="AK82" i="4" s="1"/>
  <c r="AJ81" i="4"/>
  <c r="AL81" i="4" s="1"/>
  <c r="AM81" i="4" s="1"/>
  <c r="AJ80" i="4"/>
  <c r="AL80" i="4" s="1"/>
  <c r="AM80" i="4" s="1"/>
  <c r="AJ79" i="4"/>
  <c r="AJ78" i="4"/>
  <c r="AK78" i="4" s="1"/>
  <c r="AJ77" i="4"/>
  <c r="AL77" i="4" s="1"/>
  <c r="AM77" i="4" s="1"/>
  <c r="AJ76" i="4"/>
  <c r="AL76" i="4" s="1"/>
  <c r="AM76" i="4" s="1"/>
  <c r="AJ75" i="4"/>
  <c r="AL75" i="4" s="1"/>
  <c r="AM75" i="4" s="1"/>
  <c r="AJ74" i="4"/>
  <c r="AJ73" i="4"/>
  <c r="AL73" i="4" s="1"/>
  <c r="AM73" i="4" s="1"/>
  <c r="AJ72" i="4"/>
  <c r="AL72" i="4" s="1"/>
  <c r="AM72" i="4" s="1"/>
  <c r="AJ71" i="4"/>
  <c r="AK71" i="4" s="1"/>
  <c r="AJ70" i="4"/>
  <c r="AK70" i="4" s="1"/>
  <c r="AJ69" i="4"/>
  <c r="AL69" i="4" s="1"/>
  <c r="AM69" i="4" s="1"/>
  <c r="AK68" i="4"/>
  <c r="AJ68" i="4"/>
  <c r="AL68" i="4" s="1"/>
  <c r="AM68" i="4" s="1"/>
  <c r="AJ67" i="4"/>
  <c r="AJ66" i="4"/>
  <c r="AJ65" i="4"/>
  <c r="AL65" i="4" s="1"/>
  <c r="AM65" i="4" s="1"/>
  <c r="AJ64" i="4"/>
  <c r="AL64" i="4" s="1"/>
  <c r="AM64" i="4" s="1"/>
  <c r="AJ63" i="4"/>
  <c r="AK63" i="4" s="1"/>
  <c r="AJ62" i="4"/>
  <c r="AK62" i="4" s="1"/>
  <c r="AJ61" i="4"/>
  <c r="AL61" i="4" s="1"/>
  <c r="AM61" i="4" s="1"/>
  <c r="AJ60" i="4"/>
  <c r="AL60" i="4" s="1"/>
  <c r="AM60" i="4" s="1"/>
  <c r="AJ59" i="4"/>
  <c r="AJ58" i="4"/>
  <c r="AJ57" i="4"/>
  <c r="AL57" i="4" s="1"/>
  <c r="AM57" i="4" s="1"/>
  <c r="AJ56" i="4"/>
  <c r="AL56" i="4" s="1"/>
  <c r="AM56" i="4" s="1"/>
  <c r="AJ55" i="4"/>
  <c r="AK55" i="4" s="1"/>
  <c r="AJ54" i="4"/>
  <c r="AK54" i="4" s="1"/>
  <c r="AJ53" i="4"/>
  <c r="AL53" i="4" s="1"/>
  <c r="AM53" i="4" s="1"/>
  <c r="AJ52" i="4"/>
  <c r="AL52" i="4" s="1"/>
  <c r="AM52" i="4" s="1"/>
  <c r="AJ51" i="4"/>
  <c r="AJ50" i="4"/>
  <c r="AJ49" i="4"/>
  <c r="AL49" i="4" s="1"/>
  <c r="AM49" i="4" s="1"/>
  <c r="AJ48" i="4"/>
  <c r="AL48" i="4" s="1"/>
  <c r="AM48" i="4" s="1"/>
  <c r="AJ47" i="4"/>
  <c r="AK47" i="4" s="1"/>
  <c r="AJ46" i="4"/>
  <c r="AK46" i="4" s="1"/>
  <c r="AJ45" i="4"/>
  <c r="AL45" i="4" s="1"/>
  <c r="AM45" i="4" s="1"/>
  <c r="AJ44" i="4"/>
  <c r="AL44" i="4" s="1"/>
  <c r="AM44" i="4" s="1"/>
  <c r="AJ43" i="4"/>
  <c r="AJ42" i="4"/>
  <c r="AJ41" i="4"/>
  <c r="AL41" i="4" s="1"/>
  <c r="AM41" i="4" s="1"/>
  <c r="AJ40" i="4"/>
  <c r="AL40" i="4" s="1"/>
  <c r="AM40" i="4" s="1"/>
  <c r="AJ39" i="4"/>
  <c r="AK39" i="4" s="1"/>
  <c r="AJ38" i="4"/>
  <c r="AK38" i="4" s="1"/>
  <c r="AJ37" i="4"/>
  <c r="AL37" i="4" s="1"/>
  <c r="AM37" i="4" s="1"/>
  <c r="AJ36" i="4"/>
  <c r="AL36" i="4" s="1"/>
  <c r="AM36" i="4" s="1"/>
  <c r="AJ35" i="4"/>
  <c r="AJ34" i="4"/>
  <c r="AJ33" i="4"/>
  <c r="AL33" i="4" s="1"/>
  <c r="AM33" i="4" s="1"/>
  <c r="AJ32" i="4"/>
  <c r="AL32" i="4" s="1"/>
  <c r="AM32" i="4" s="1"/>
  <c r="AJ31" i="4"/>
  <c r="AK31" i="4" s="1"/>
  <c r="AJ30" i="4"/>
  <c r="AK30" i="4" s="1"/>
  <c r="AJ29" i="4"/>
  <c r="AL29" i="4" s="1"/>
  <c r="AM29" i="4" s="1"/>
  <c r="AJ28" i="4"/>
  <c r="AL28" i="4" s="1"/>
  <c r="AM28" i="4" s="1"/>
  <c r="AJ27" i="4"/>
  <c r="AJ26" i="4"/>
  <c r="AJ25" i="4"/>
  <c r="AL25" i="4" s="1"/>
  <c r="AM25" i="4" s="1"/>
  <c r="AJ24" i="4"/>
  <c r="AL24" i="4" s="1"/>
  <c r="AM24" i="4" s="1"/>
  <c r="AJ23" i="4"/>
  <c r="AK23" i="4" s="1"/>
  <c r="AJ22" i="4"/>
  <c r="AK22" i="4" s="1"/>
  <c r="AJ21" i="4"/>
  <c r="AL21" i="4" s="1"/>
  <c r="AM21" i="4" s="1"/>
  <c r="AJ20" i="4"/>
  <c r="AL20" i="4" s="1"/>
  <c r="AM20" i="4" s="1"/>
  <c r="AJ19" i="4"/>
  <c r="AJ18" i="4"/>
  <c r="AJ17" i="4"/>
  <c r="AL17" i="4" s="1"/>
  <c r="AM17" i="4" s="1"/>
  <c r="AJ16" i="4"/>
  <c r="AJ15" i="4"/>
  <c r="AK15" i="4" s="1"/>
  <c r="AJ14" i="4"/>
  <c r="AK14" i="4" s="1"/>
  <c r="AJ13" i="4"/>
  <c r="AL13" i="4" s="1"/>
  <c r="AM13" i="4" s="1"/>
  <c r="AJ12" i="4"/>
  <c r="AL12" i="4" s="1"/>
  <c r="AM12" i="4" s="1"/>
  <c r="AJ11" i="4"/>
  <c r="AL11" i="4" s="1"/>
  <c r="AM11" i="4" s="1"/>
  <c r="AJ10" i="4"/>
  <c r="AL10" i="4" s="1"/>
  <c r="AM10" i="4" s="1"/>
  <c r="AJ9" i="4"/>
  <c r="AL9" i="4" s="1"/>
  <c r="AM9" i="4" s="1"/>
  <c r="AJ8" i="4"/>
  <c r="AJ7" i="4"/>
  <c r="AK7" i="4" s="1"/>
  <c r="AJ6" i="4"/>
  <c r="AK6" i="4" s="1"/>
  <c r="AJ5" i="4"/>
  <c r="AL5" i="4" s="1"/>
  <c r="AM5" i="4" s="1"/>
  <c r="AJ84" i="3"/>
  <c r="AL84" i="3" s="1"/>
  <c r="AM84" i="3" s="1"/>
  <c r="AJ83" i="3"/>
  <c r="AK83" i="3" s="1"/>
  <c r="AJ82" i="3"/>
  <c r="AL82" i="3" s="1"/>
  <c r="AM82" i="3" s="1"/>
  <c r="AJ81" i="3"/>
  <c r="AJ80" i="3"/>
  <c r="AL80" i="3" s="1"/>
  <c r="AM80" i="3" s="1"/>
  <c r="AJ79" i="3"/>
  <c r="AL79" i="3" s="1"/>
  <c r="AM79" i="3" s="1"/>
  <c r="AJ78" i="3"/>
  <c r="AL78" i="3" s="1"/>
  <c r="AM78" i="3" s="1"/>
  <c r="AJ77" i="3"/>
  <c r="AJ76" i="3"/>
  <c r="AL76" i="3" s="1"/>
  <c r="AM76" i="3" s="1"/>
  <c r="AJ75" i="3"/>
  <c r="AL75" i="3" s="1"/>
  <c r="AM75" i="3" s="1"/>
  <c r="AJ74" i="3"/>
  <c r="AL74" i="3" s="1"/>
  <c r="AM74" i="3" s="1"/>
  <c r="AJ73" i="3"/>
  <c r="AJ72" i="3"/>
  <c r="AL72" i="3" s="1"/>
  <c r="AM72" i="3" s="1"/>
  <c r="AJ71" i="3"/>
  <c r="AK71" i="3" s="1"/>
  <c r="AJ70" i="3"/>
  <c r="AL70" i="3" s="1"/>
  <c r="AM70" i="3" s="1"/>
  <c r="AJ69" i="3"/>
  <c r="AJ68" i="3"/>
  <c r="AL68" i="3" s="1"/>
  <c r="AM68" i="3" s="1"/>
  <c r="AJ67" i="3"/>
  <c r="AL67" i="3" s="1"/>
  <c r="AM67" i="3" s="1"/>
  <c r="AJ66" i="3"/>
  <c r="AL66" i="3" s="1"/>
  <c r="AM66" i="3" s="1"/>
  <c r="AJ65" i="3"/>
  <c r="AJ64" i="3"/>
  <c r="AL64" i="3" s="1"/>
  <c r="AM64" i="3" s="1"/>
  <c r="AJ63" i="3"/>
  <c r="AK63" i="3" s="1"/>
  <c r="AJ62" i="3"/>
  <c r="AJ61" i="3"/>
  <c r="AL61" i="3" s="1"/>
  <c r="AM61" i="3" s="1"/>
  <c r="AJ60" i="3"/>
  <c r="AK60" i="3" s="1"/>
  <c r="AJ59" i="3"/>
  <c r="AK59" i="3" s="1"/>
  <c r="AJ58" i="3"/>
  <c r="AJ57" i="3"/>
  <c r="AJ56" i="3"/>
  <c r="AL56" i="3" s="1"/>
  <c r="AM56" i="3" s="1"/>
  <c r="AJ55" i="3"/>
  <c r="AK55" i="3" s="1"/>
  <c r="AJ54" i="3"/>
  <c r="AJ53" i="3"/>
  <c r="AL53" i="3" s="1"/>
  <c r="AM53" i="3" s="1"/>
  <c r="AJ52" i="3"/>
  <c r="AL52" i="3" s="1"/>
  <c r="AM52" i="3" s="1"/>
  <c r="AJ51" i="3"/>
  <c r="AK51" i="3" s="1"/>
  <c r="AJ50" i="3"/>
  <c r="AJ49" i="3"/>
  <c r="AL49" i="3" s="1"/>
  <c r="AM49" i="3" s="1"/>
  <c r="AJ48" i="3"/>
  <c r="AL48" i="3" s="1"/>
  <c r="AM48" i="3" s="1"/>
  <c r="AJ47" i="3"/>
  <c r="AK47" i="3" s="1"/>
  <c r="AJ46" i="3"/>
  <c r="AJ45" i="3"/>
  <c r="AL45" i="3" s="1"/>
  <c r="AM45" i="3" s="1"/>
  <c r="AJ44" i="3"/>
  <c r="AL44" i="3" s="1"/>
  <c r="AM44" i="3" s="1"/>
  <c r="AJ43" i="3"/>
  <c r="AK43" i="3" s="1"/>
  <c r="AJ42" i="3"/>
  <c r="AJ41" i="3"/>
  <c r="AJ40" i="3"/>
  <c r="AL40" i="3" s="1"/>
  <c r="AM40" i="3" s="1"/>
  <c r="AJ39" i="3"/>
  <c r="AL39" i="3" s="1"/>
  <c r="AM39" i="3" s="1"/>
  <c r="AJ38" i="3"/>
  <c r="AJ37" i="3"/>
  <c r="AL37" i="3" s="1"/>
  <c r="AM37" i="3" s="1"/>
  <c r="AJ36" i="3"/>
  <c r="AK36" i="3" s="1"/>
  <c r="AJ35" i="3"/>
  <c r="AL35" i="3" s="1"/>
  <c r="AM35" i="3" s="1"/>
  <c r="AJ34" i="3"/>
  <c r="AJ33" i="3"/>
  <c r="AL33" i="3" s="1"/>
  <c r="AM33" i="3" s="1"/>
  <c r="AJ32" i="3"/>
  <c r="AL32" i="3" s="1"/>
  <c r="AM32" i="3" s="1"/>
  <c r="AJ31" i="3"/>
  <c r="AL31" i="3" s="1"/>
  <c r="AM31" i="3" s="1"/>
  <c r="AJ30" i="3"/>
  <c r="AJ29" i="3"/>
  <c r="AL29" i="3" s="1"/>
  <c r="AM29" i="3" s="1"/>
  <c r="AJ28" i="3"/>
  <c r="AK28" i="3" s="1"/>
  <c r="AJ27" i="3"/>
  <c r="AL27" i="3" s="1"/>
  <c r="AM27" i="3" s="1"/>
  <c r="AJ26" i="3"/>
  <c r="AJ25" i="3"/>
  <c r="AJ24" i="3"/>
  <c r="AK24" i="3" s="1"/>
  <c r="AJ23" i="3"/>
  <c r="AL23" i="3" s="1"/>
  <c r="AM23" i="3" s="1"/>
  <c r="AJ22" i="3"/>
  <c r="AJ21" i="3"/>
  <c r="AL21" i="3" s="1"/>
  <c r="AM21" i="3" s="1"/>
  <c r="AJ20" i="3"/>
  <c r="AL20" i="3" s="1"/>
  <c r="AM20" i="3" s="1"/>
  <c r="AJ19" i="3"/>
  <c r="AK19" i="3" s="1"/>
  <c r="AJ18" i="3"/>
  <c r="AJ17" i="3"/>
  <c r="AL17" i="3" s="1"/>
  <c r="AM17" i="3" s="1"/>
  <c r="AJ16" i="3"/>
  <c r="AL16" i="3" s="1"/>
  <c r="AM16" i="3" s="1"/>
  <c r="AJ15" i="3"/>
  <c r="AK15" i="3" s="1"/>
  <c r="AJ14" i="3"/>
  <c r="AJ13" i="3"/>
  <c r="AJ12" i="3"/>
  <c r="AL12" i="3" s="1"/>
  <c r="AM12" i="3" s="1"/>
  <c r="AJ11" i="3"/>
  <c r="AK11" i="3" s="1"/>
  <c r="AJ10" i="3"/>
  <c r="AJ9" i="3"/>
  <c r="AL9" i="3" s="1"/>
  <c r="AM9" i="3" s="1"/>
  <c r="AJ8" i="3"/>
  <c r="AL8" i="3" s="1"/>
  <c r="AM8" i="3" s="1"/>
  <c r="AJ7" i="3"/>
  <c r="AL7" i="3" s="1"/>
  <c r="AM7" i="3" s="1"/>
  <c r="AJ6" i="3"/>
  <c r="AJ5" i="3"/>
  <c r="AL5" i="3" s="1"/>
  <c r="AM5" i="3" s="1"/>
  <c r="AJ84" i="2"/>
  <c r="AL84" i="2" s="1"/>
  <c r="AM84" i="2" s="1"/>
  <c r="AJ83" i="2"/>
  <c r="AK83" i="2" s="1"/>
  <c r="AJ82" i="2"/>
  <c r="AL82" i="2" s="1"/>
  <c r="AM82" i="2" s="1"/>
  <c r="AJ81" i="2"/>
  <c r="AJ80" i="2"/>
  <c r="AL80" i="2" s="1"/>
  <c r="AM80" i="2" s="1"/>
  <c r="AJ79" i="2"/>
  <c r="AK79" i="2" s="1"/>
  <c r="AJ78" i="2"/>
  <c r="AL78" i="2" s="1"/>
  <c r="AM78" i="2" s="1"/>
  <c r="AJ77" i="2"/>
  <c r="AJ76" i="2"/>
  <c r="AL76" i="2" s="1"/>
  <c r="AM76" i="2" s="1"/>
  <c r="AJ75" i="2"/>
  <c r="AK75" i="2" s="1"/>
  <c r="AJ74" i="2"/>
  <c r="AL74" i="2" s="1"/>
  <c r="AM74" i="2" s="1"/>
  <c r="AJ73" i="2"/>
  <c r="AJ72" i="2"/>
  <c r="AL72" i="2" s="1"/>
  <c r="AM72" i="2" s="1"/>
  <c r="AJ71" i="2"/>
  <c r="AK71" i="2" s="1"/>
  <c r="AJ70" i="2"/>
  <c r="AL70" i="2" s="1"/>
  <c r="AM70" i="2" s="1"/>
  <c r="AJ69" i="2"/>
  <c r="AL69" i="2" s="1"/>
  <c r="AM69" i="2" s="1"/>
  <c r="AJ68" i="2"/>
  <c r="AL68" i="2" s="1"/>
  <c r="AM68" i="2" s="1"/>
  <c r="AJ67" i="2"/>
  <c r="AK67" i="2" s="1"/>
  <c r="AJ66" i="2"/>
  <c r="AJ65" i="2"/>
  <c r="AL65" i="2" s="1"/>
  <c r="AM65" i="2" s="1"/>
  <c r="AJ64" i="2"/>
  <c r="AL64" i="2" s="1"/>
  <c r="AM64" i="2" s="1"/>
  <c r="AJ63" i="2"/>
  <c r="AK63" i="2" s="1"/>
  <c r="AJ62" i="2"/>
  <c r="AJ61" i="2"/>
  <c r="AL61" i="2" s="1"/>
  <c r="AM61" i="2" s="1"/>
  <c r="AJ60" i="2"/>
  <c r="AL60" i="2" s="1"/>
  <c r="AM60" i="2" s="1"/>
  <c r="AJ59" i="2"/>
  <c r="AK59" i="2" s="1"/>
  <c r="AJ58" i="2"/>
  <c r="AJ57" i="2"/>
  <c r="AL57" i="2" s="1"/>
  <c r="AM57" i="2" s="1"/>
  <c r="AJ56" i="2"/>
  <c r="AL56" i="2" s="1"/>
  <c r="AM56" i="2" s="1"/>
  <c r="AJ55" i="2"/>
  <c r="AL55" i="2" s="1"/>
  <c r="AM55" i="2" s="1"/>
  <c r="AJ54" i="2"/>
  <c r="AJ53" i="2"/>
  <c r="AL53" i="2" s="1"/>
  <c r="AM53" i="2" s="1"/>
  <c r="AJ52" i="2"/>
  <c r="AL52" i="2" s="1"/>
  <c r="AM52" i="2" s="1"/>
  <c r="AJ51" i="2"/>
  <c r="AL51" i="2" s="1"/>
  <c r="AM51" i="2" s="1"/>
  <c r="AJ50" i="2"/>
  <c r="AJ49" i="2"/>
  <c r="AL49" i="2" s="1"/>
  <c r="AM49" i="2" s="1"/>
  <c r="AJ48" i="2"/>
  <c r="AL48" i="2" s="1"/>
  <c r="AM48" i="2" s="1"/>
  <c r="AJ47" i="2"/>
  <c r="AL47" i="2" s="1"/>
  <c r="AM47" i="2" s="1"/>
  <c r="AJ46" i="2"/>
  <c r="AJ45" i="2"/>
  <c r="AL45" i="2" s="1"/>
  <c r="AM45" i="2" s="1"/>
  <c r="AJ44" i="2"/>
  <c r="AL44" i="2" s="1"/>
  <c r="AM44" i="2" s="1"/>
  <c r="AJ43" i="2"/>
  <c r="AL43" i="2" s="1"/>
  <c r="AM43" i="2" s="1"/>
  <c r="AJ42" i="2"/>
  <c r="AJ41" i="2"/>
  <c r="AL41" i="2" s="1"/>
  <c r="AM41" i="2" s="1"/>
  <c r="AJ40" i="2"/>
  <c r="AK40" i="2" s="1"/>
  <c r="AJ39" i="2"/>
  <c r="AL39" i="2" s="1"/>
  <c r="AM39" i="2" s="1"/>
  <c r="AJ38" i="2"/>
  <c r="AJ37" i="2"/>
  <c r="AL37" i="2" s="1"/>
  <c r="AM37" i="2" s="1"/>
  <c r="AJ36" i="2"/>
  <c r="AL36" i="2" s="1"/>
  <c r="AM36" i="2" s="1"/>
  <c r="AJ35" i="2"/>
  <c r="AL35" i="2" s="1"/>
  <c r="AM35" i="2" s="1"/>
  <c r="AJ34" i="2"/>
  <c r="AJ33" i="2"/>
  <c r="AL33" i="2" s="1"/>
  <c r="AM33" i="2" s="1"/>
  <c r="AJ32" i="2"/>
  <c r="AK32" i="2" s="1"/>
  <c r="AJ31" i="2"/>
  <c r="AL31" i="2" s="1"/>
  <c r="AM31" i="2" s="1"/>
  <c r="AJ30" i="2"/>
  <c r="AJ29" i="2"/>
  <c r="AL29" i="2" s="1"/>
  <c r="AM29" i="2" s="1"/>
  <c r="AJ28" i="2"/>
  <c r="AK28" i="2" s="1"/>
  <c r="AJ27" i="2"/>
  <c r="AL27" i="2" s="1"/>
  <c r="AM27" i="2" s="1"/>
  <c r="AJ26" i="2"/>
  <c r="AJ25" i="2"/>
  <c r="AL25" i="2" s="1"/>
  <c r="AM25" i="2" s="1"/>
  <c r="AJ24" i="2"/>
  <c r="AK24" i="2" s="1"/>
  <c r="AJ23" i="2"/>
  <c r="AK23" i="2" s="1"/>
  <c r="AJ22" i="2"/>
  <c r="AJ21" i="2"/>
  <c r="AL21" i="2" s="1"/>
  <c r="AM21" i="2" s="1"/>
  <c r="AJ20" i="2"/>
  <c r="AL20" i="2" s="1"/>
  <c r="AM20" i="2" s="1"/>
  <c r="AJ19" i="2"/>
  <c r="AL19" i="2" s="1"/>
  <c r="AM19" i="2" s="1"/>
  <c r="AJ18" i="2"/>
  <c r="AJ17" i="2"/>
  <c r="AL17" i="2" s="1"/>
  <c r="AM17" i="2" s="1"/>
  <c r="AJ16" i="2"/>
  <c r="AL16" i="2" s="1"/>
  <c r="AM16" i="2" s="1"/>
  <c r="AJ15" i="2"/>
  <c r="AK15" i="2" s="1"/>
  <c r="AJ14" i="2"/>
  <c r="AJ13" i="2"/>
  <c r="AL13" i="2" s="1"/>
  <c r="AM13" i="2" s="1"/>
  <c r="AJ12" i="2"/>
  <c r="AL12" i="2" s="1"/>
  <c r="AM12" i="2" s="1"/>
  <c r="AJ11" i="2"/>
  <c r="AK11" i="2" s="1"/>
  <c r="AJ10" i="2"/>
  <c r="AJ9" i="2"/>
  <c r="AL9" i="2" s="1"/>
  <c r="AM9" i="2" s="1"/>
  <c r="AJ8" i="2"/>
  <c r="AL8" i="2" s="1"/>
  <c r="AM8" i="2" s="1"/>
  <c r="AJ7" i="2"/>
  <c r="AL7" i="2" s="1"/>
  <c r="AM7" i="2" s="1"/>
  <c r="AJ6" i="2"/>
  <c r="AJ5" i="2"/>
  <c r="AL5" i="2" s="1"/>
  <c r="AM5" i="2" s="1"/>
  <c r="AJ84" i="1"/>
  <c r="AK84" i="1" s="1"/>
  <c r="AJ83" i="1"/>
  <c r="AK83" i="1" s="1"/>
  <c r="AJ82" i="1"/>
  <c r="AK82" i="1" s="1"/>
  <c r="AJ81" i="1"/>
  <c r="AL81" i="1" s="1"/>
  <c r="AM81" i="1" s="1"/>
  <c r="AJ80" i="1"/>
  <c r="AL80" i="1" s="1"/>
  <c r="AM80" i="1" s="1"/>
  <c r="AJ79" i="1"/>
  <c r="AL79" i="1" s="1"/>
  <c r="AM79" i="1" s="1"/>
  <c r="AJ78" i="1"/>
  <c r="AK78" i="1" s="1"/>
  <c r="AJ77" i="1"/>
  <c r="AL77" i="1" s="1"/>
  <c r="AM77" i="1" s="1"/>
  <c r="AJ76" i="1"/>
  <c r="AL76" i="1" s="1"/>
  <c r="AM76" i="1" s="1"/>
  <c r="AJ75" i="1"/>
  <c r="AK75" i="1" s="1"/>
  <c r="AJ74" i="1"/>
  <c r="AK74" i="1" s="1"/>
  <c r="AJ73" i="1"/>
  <c r="AL73" i="1" s="1"/>
  <c r="AM73" i="1" s="1"/>
  <c r="AJ72" i="1"/>
  <c r="AL72" i="1" s="1"/>
  <c r="AM72" i="1" s="1"/>
  <c r="AJ71" i="1"/>
  <c r="AL71" i="1" s="1"/>
  <c r="AM71" i="1" s="1"/>
  <c r="AJ70" i="1"/>
  <c r="AK70" i="1" s="1"/>
  <c r="AJ69" i="1"/>
  <c r="AL69" i="1" s="1"/>
  <c r="AM69" i="1" s="1"/>
  <c r="AJ68" i="1"/>
  <c r="AL68" i="1" s="1"/>
  <c r="AM68" i="1" s="1"/>
  <c r="AJ67" i="1"/>
  <c r="AK67" i="1" s="1"/>
  <c r="AJ66" i="1"/>
  <c r="AK66" i="1" s="1"/>
  <c r="AJ65" i="1"/>
  <c r="AL65" i="1" s="1"/>
  <c r="AM65" i="1" s="1"/>
  <c r="AJ64" i="1"/>
  <c r="AL64" i="1" s="1"/>
  <c r="AM64" i="1" s="1"/>
  <c r="AJ63" i="1"/>
  <c r="AL63" i="1" s="1"/>
  <c r="AM63" i="1" s="1"/>
  <c r="AJ62" i="1"/>
  <c r="AK62" i="1" s="1"/>
  <c r="AJ61" i="1"/>
  <c r="AL61" i="1" s="1"/>
  <c r="AM61" i="1" s="1"/>
  <c r="AJ60" i="1"/>
  <c r="AL60" i="1" s="1"/>
  <c r="AM60" i="1" s="1"/>
  <c r="AJ59" i="1"/>
  <c r="AK59" i="1" s="1"/>
  <c r="AJ58" i="1"/>
  <c r="AK58" i="1" s="1"/>
  <c r="AJ57" i="1"/>
  <c r="AL57" i="1" s="1"/>
  <c r="AM57" i="1" s="1"/>
  <c r="AJ56" i="1"/>
  <c r="AL56" i="1" s="1"/>
  <c r="AM56" i="1" s="1"/>
  <c r="AJ55" i="1"/>
  <c r="AL55" i="1" s="1"/>
  <c r="AM55" i="1" s="1"/>
  <c r="AJ54" i="1"/>
  <c r="AK54" i="1" s="1"/>
  <c r="AJ53" i="1"/>
  <c r="AJ52" i="1"/>
  <c r="AL52" i="1" s="1"/>
  <c r="AM52" i="1" s="1"/>
  <c r="AJ51" i="1"/>
  <c r="AK51" i="1" s="1"/>
  <c r="AJ50" i="1"/>
  <c r="AK50" i="1" s="1"/>
  <c r="AJ49" i="1"/>
  <c r="AJ48" i="1"/>
  <c r="AL48" i="1" s="1"/>
  <c r="AM48" i="1" s="1"/>
  <c r="AJ47" i="1"/>
  <c r="AK47" i="1" s="1"/>
  <c r="AJ46" i="1"/>
  <c r="AK46" i="1" s="1"/>
  <c r="AJ45" i="1"/>
  <c r="AJ44" i="1"/>
  <c r="AL44" i="1" s="1"/>
  <c r="AM44" i="1" s="1"/>
  <c r="AJ43" i="1"/>
  <c r="AL43" i="1" s="1"/>
  <c r="AM43" i="1" s="1"/>
  <c r="AJ42" i="1"/>
  <c r="AK42" i="1" s="1"/>
  <c r="AJ41" i="1"/>
  <c r="AJ40" i="1"/>
  <c r="AL40" i="1" s="1"/>
  <c r="AM40" i="1" s="1"/>
  <c r="AJ39" i="1"/>
  <c r="AL39" i="1" s="1"/>
  <c r="AM39" i="1" s="1"/>
  <c r="AJ38" i="1"/>
  <c r="AK38" i="1" s="1"/>
  <c r="AJ37" i="1"/>
  <c r="AJ36" i="1"/>
  <c r="AL36" i="1" s="1"/>
  <c r="AM36" i="1" s="1"/>
  <c r="AJ35" i="1"/>
  <c r="AL35" i="1" s="1"/>
  <c r="AM35" i="1" s="1"/>
  <c r="AJ34" i="1"/>
  <c r="AK34" i="1" s="1"/>
  <c r="AJ33" i="1"/>
  <c r="AJ32" i="1"/>
  <c r="AL32" i="1" s="1"/>
  <c r="AM32" i="1" s="1"/>
  <c r="AJ31" i="1"/>
  <c r="AK31" i="1" s="1"/>
  <c r="AJ30" i="1"/>
  <c r="AK30" i="1" s="1"/>
  <c r="AJ29" i="1"/>
  <c r="AJ28" i="1"/>
  <c r="AL28" i="1" s="1"/>
  <c r="AM28" i="1" s="1"/>
  <c r="AJ27" i="1"/>
  <c r="AL27" i="1" s="1"/>
  <c r="AM27" i="1" s="1"/>
  <c r="AJ26" i="1"/>
  <c r="AK26" i="1" s="1"/>
  <c r="AJ25" i="1"/>
  <c r="AJ24" i="1"/>
  <c r="AL24" i="1" s="1"/>
  <c r="AM24" i="1" s="1"/>
  <c r="AJ23" i="1"/>
  <c r="AL23" i="1" s="1"/>
  <c r="AM23" i="1" s="1"/>
  <c r="AJ22" i="1"/>
  <c r="AK22" i="1" s="1"/>
  <c r="AJ21" i="1"/>
  <c r="AJ20" i="1"/>
  <c r="AL20" i="1" s="1"/>
  <c r="AM20" i="1" s="1"/>
  <c r="AJ19" i="1"/>
  <c r="AK19" i="1" s="1"/>
  <c r="AJ18" i="1"/>
  <c r="AK18" i="1" s="1"/>
  <c r="AJ17" i="1"/>
  <c r="AJ16" i="1"/>
  <c r="AL16" i="1" s="1"/>
  <c r="AM16" i="1" s="1"/>
  <c r="AJ15" i="1"/>
  <c r="AK15" i="1" s="1"/>
  <c r="AJ14" i="1"/>
  <c r="AK14" i="1" s="1"/>
  <c r="AJ13" i="1"/>
  <c r="AJ12" i="1"/>
  <c r="AL12" i="1" s="1"/>
  <c r="AM12" i="1" s="1"/>
  <c r="AJ11" i="1"/>
  <c r="AK11" i="1" s="1"/>
  <c r="AJ10" i="1"/>
  <c r="AK10" i="1" s="1"/>
  <c r="AJ9" i="1"/>
  <c r="AJ8" i="1"/>
  <c r="AL8" i="1" s="1"/>
  <c r="AM8" i="1" s="1"/>
  <c r="AJ7" i="1"/>
  <c r="AL7" i="1" s="1"/>
  <c r="AM7" i="1" s="1"/>
  <c r="AJ6" i="1"/>
  <c r="AK6" i="1" s="1"/>
  <c r="AJ5" i="1"/>
  <c r="AJ6" i="5"/>
  <c r="AK6" i="5" s="1"/>
  <c r="AJ7" i="5"/>
  <c r="AK7" i="5" s="1"/>
  <c r="AJ8" i="5"/>
  <c r="AL8" i="5" s="1"/>
  <c r="AM8" i="5" s="1"/>
  <c r="AJ9" i="5"/>
  <c r="AK9" i="5" s="1"/>
  <c r="AJ10" i="5"/>
  <c r="AK10" i="5" s="1"/>
  <c r="AJ11" i="5"/>
  <c r="AK11" i="5" s="1"/>
  <c r="AJ12" i="5"/>
  <c r="AL12" i="5" s="1"/>
  <c r="AM12" i="5" s="1"/>
  <c r="AJ13" i="5"/>
  <c r="AK13" i="5" s="1"/>
  <c r="AJ14" i="5"/>
  <c r="AK14" i="5" s="1"/>
  <c r="AJ15" i="5"/>
  <c r="AK15" i="5" s="1"/>
  <c r="AJ16" i="5"/>
  <c r="AL16" i="5" s="1"/>
  <c r="AM16" i="5" s="1"/>
  <c r="AJ17" i="5"/>
  <c r="AK17" i="5" s="1"/>
  <c r="AJ18" i="5"/>
  <c r="AK18" i="5" s="1"/>
  <c r="AJ19" i="5"/>
  <c r="AK19" i="5" s="1"/>
  <c r="AJ20" i="5"/>
  <c r="AL20" i="5" s="1"/>
  <c r="AM20" i="5" s="1"/>
  <c r="AJ21" i="5"/>
  <c r="AK21" i="5" s="1"/>
  <c r="AJ22" i="5"/>
  <c r="AK22" i="5" s="1"/>
  <c r="AJ23" i="5"/>
  <c r="AK23" i="5" s="1"/>
  <c r="AJ24" i="5"/>
  <c r="AL24" i="5" s="1"/>
  <c r="AM24" i="5" s="1"/>
  <c r="AJ25" i="5"/>
  <c r="AK25" i="5" s="1"/>
  <c r="AJ26" i="5"/>
  <c r="AK26" i="5" s="1"/>
  <c r="AJ27" i="5"/>
  <c r="AK27" i="5" s="1"/>
  <c r="AJ28" i="5"/>
  <c r="AL28" i="5" s="1"/>
  <c r="AM28" i="5" s="1"/>
  <c r="AJ29" i="5"/>
  <c r="AK29" i="5" s="1"/>
  <c r="AJ30" i="5"/>
  <c r="AK30" i="5" s="1"/>
  <c r="AJ31" i="5"/>
  <c r="AK31" i="5" s="1"/>
  <c r="AJ32" i="5"/>
  <c r="AL32" i="5" s="1"/>
  <c r="AM32" i="5" s="1"/>
  <c r="AJ33" i="5"/>
  <c r="AK33" i="5" s="1"/>
  <c r="AJ34" i="5"/>
  <c r="AK34" i="5" s="1"/>
  <c r="AJ35" i="5"/>
  <c r="AK35" i="5" s="1"/>
  <c r="AJ36" i="5"/>
  <c r="AL36" i="5" s="1"/>
  <c r="AM36" i="5" s="1"/>
  <c r="AJ37" i="5"/>
  <c r="AK37" i="5" s="1"/>
  <c r="AJ38" i="5"/>
  <c r="AK38" i="5" s="1"/>
  <c r="AJ39" i="5"/>
  <c r="AK39" i="5" s="1"/>
  <c r="AJ40" i="5"/>
  <c r="AL40" i="5" s="1"/>
  <c r="AM40" i="5" s="1"/>
  <c r="AJ41" i="5"/>
  <c r="AK41" i="5" s="1"/>
  <c r="AJ42" i="5"/>
  <c r="AK42" i="5" s="1"/>
  <c r="AJ43" i="5"/>
  <c r="AK43" i="5" s="1"/>
  <c r="AJ44" i="5"/>
  <c r="AL44" i="5" s="1"/>
  <c r="AM44" i="5" s="1"/>
  <c r="AJ45" i="5"/>
  <c r="AK45" i="5" s="1"/>
  <c r="AJ46" i="5"/>
  <c r="AK46" i="5" s="1"/>
  <c r="AJ47" i="5"/>
  <c r="AK47" i="5" s="1"/>
  <c r="AJ48" i="5"/>
  <c r="AL48" i="5" s="1"/>
  <c r="AM48" i="5" s="1"/>
  <c r="AJ49" i="5"/>
  <c r="AK49" i="5" s="1"/>
  <c r="AJ50" i="5"/>
  <c r="AK50" i="5" s="1"/>
  <c r="AJ51" i="5"/>
  <c r="AK51" i="5" s="1"/>
  <c r="AJ52" i="5"/>
  <c r="AL52" i="5" s="1"/>
  <c r="AM52" i="5" s="1"/>
  <c r="AJ53" i="5"/>
  <c r="AK53" i="5" s="1"/>
  <c r="AJ54" i="5"/>
  <c r="AK54" i="5" s="1"/>
  <c r="AJ55" i="5"/>
  <c r="AK55" i="5" s="1"/>
  <c r="AJ56" i="5"/>
  <c r="AL56" i="5" s="1"/>
  <c r="AM56" i="5" s="1"/>
  <c r="AJ57" i="5"/>
  <c r="AK57" i="5" s="1"/>
  <c r="AJ58" i="5"/>
  <c r="AK58" i="5" s="1"/>
  <c r="AJ59" i="5"/>
  <c r="AK59" i="5" s="1"/>
  <c r="AJ60" i="5"/>
  <c r="AL60" i="5" s="1"/>
  <c r="AM60" i="5" s="1"/>
  <c r="AJ61" i="5"/>
  <c r="AK61" i="5" s="1"/>
  <c r="AJ62" i="5"/>
  <c r="AK62" i="5" s="1"/>
  <c r="AJ63" i="5"/>
  <c r="AK63" i="5" s="1"/>
  <c r="AJ64" i="5"/>
  <c r="AL64" i="5" s="1"/>
  <c r="AM64" i="5" s="1"/>
  <c r="AJ65" i="5"/>
  <c r="AK65" i="5" s="1"/>
  <c r="AJ66" i="5"/>
  <c r="AK66" i="5" s="1"/>
  <c r="AJ67" i="5"/>
  <c r="AK67" i="5" s="1"/>
  <c r="AJ68" i="5"/>
  <c r="AL68" i="5" s="1"/>
  <c r="AM68" i="5" s="1"/>
  <c r="AJ69" i="5"/>
  <c r="AK69" i="5" s="1"/>
  <c r="AJ70" i="5"/>
  <c r="AK70" i="5" s="1"/>
  <c r="AJ71" i="5"/>
  <c r="AK71" i="5" s="1"/>
  <c r="AJ72" i="5"/>
  <c r="AL72" i="5" s="1"/>
  <c r="AM72" i="5" s="1"/>
  <c r="AJ73" i="5"/>
  <c r="AK73" i="5" s="1"/>
  <c r="AJ74" i="5"/>
  <c r="AK74" i="5" s="1"/>
  <c r="AJ75" i="5"/>
  <c r="AK75" i="5" s="1"/>
  <c r="AJ76" i="5"/>
  <c r="AL76" i="5" s="1"/>
  <c r="AM76" i="5" s="1"/>
  <c r="AJ77" i="5"/>
  <c r="AK77" i="5" s="1"/>
  <c r="AJ78" i="5"/>
  <c r="AK78" i="5" s="1"/>
  <c r="AJ79" i="5"/>
  <c r="AK79" i="5" s="1"/>
  <c r="AJ80" i="5"/>
  <c r="AL80" i="5" s="1"/>
  <c r="AM80" i="5" s="1"/>
  <c r="AJ81" i="5"/>
  <c r="AK81" i="5" s="1"/>
  <c r="AJ82" i="5"/>
  <c r="AK82" i="5" s="1"/>
  <c r="AJ83" i="5"/>
  <c r="AK83" i="5" s="1"/>
  <c r="AJ84" i="5"/>
  <c r="AL84" i="5" s="1"/>
  <c r="AM84" i="5" s="1"/>
  <c r="AJ5" i="5"/>
  <c r="AK5" i="5" s="1"/>
  <c r="AL60" i="3" l="1"/>
  <c r="AM60" i="3" s="1"/>
  <c r="AK76" i="3"/>
  <c r="AN76" i="3" s="1"/>
  <c r="AL15" i="3"/>
  <c r="AM15" i="3" s="1"/>
  <c r="AN15" i="3" s="1"/>
  <c r="AK84" i="3"/>
  <c r="AK84" i="5"/>
  <c r="AK20" i="5"/>
  <c r="AN20" i="5" s="1"/>
  <c r="AK36" i="4"/>
  <c r="AL47" i="4"/>
  <c r="AM47" i="4" s="1"/>
  <c r="AN47" i="4" s="1"/>
  <c r="AL24" i="3"/>
  <c r="AM24" i="3" s="1"/>
  <c r="AK64" i="3"/>
  <c r="AL28" i="3"/>
  <c r="AM28" i="3" s="1"/>
  <c r="AN28" i="3" s="1"/>
  <c r="AL55" i="3"/>
  <c r="AM55" i="3" s="1"/>
  <c r="AN55" i="3" s="1"/>
  <c r="AK72" i="3"/>
  <c r="AK52" i="1"/>
  <c r="AL59" i="1"/>
  <c r="AM59" i="1" s="1"/>
  <c r="AK8" i="6"/>
  <c r="AK50" i="6"/>
  <c r="AL36" i="6"/>
  <c r="AM36" i="6" s="1"/>
  <c r="AK48" i="6"/>
  <c r="AN48" i="6" s="1"/>
  <c r="AK54" i="6"/>
  <c r="AN54" i="6" s="1"/>
  <c r="AK73" i="6"/>
  <c r="AK77" i="6"/>
  <c r="AL84" i="6"/>
  <c r="AM84" i="6" s="1"/>
  <c r="AN84" i="6" s="1"/>
  <c r="AL15" i="1"/>
  <c r="AM15" i="1" s="1"/>
  <c r="AL47" i="1"/>
  <c r="AM47" i="1" s="1"/>
  <c r="AN47" i="1" s="1"/>
  <c r="AK64" i="1"/>
  <c r="AL10" i="1"/>
  <c r="AM10" i="1" s="1"/>
  <c r="AL84" i="1"/>
  <c r="AM84" i="1" s="1"/>
  <c r="AN84" i="1" s="1"/>
  <c r="AL32" i="2"/>
  <c r="AM32" i="2" s="1"/>
  <c r="AN32" i="2" s="1"/>
  <c r="AK39" i="2"/>
  <c r="AN39" i="2" s="1"/>
  <c r="AK84" i="2"/>
  <c r="AN84" i="2" s="1"/>
  <c r="AL40" i="2"/>
  <c r="AM40" i="2" s="1"/>
  <c r="AN40" i="2" s="1"/>
  <c r="AN84" i="3"/>
  <c r="AK23" i="3"/>
  <c r="AN23" i="3" s="1"/>
  <c r="AL36" i="3"/>
  <c r="AM36" i="3" s="1"/>
  <c r="AN36" i="3" s="1"/>
  <c r="AL43" i="3"/>
  <c r="AM43" i="3" s="1"/>
  <c r="AN43" i="3" s="1"/>
  <c r="AK56" i="3"/>
  <c r="AK68" i="3"/>
  <c r="AN68" i="3" s="1"/>
  <c r="AN24" i="3"/>
  <c r="AL51" i="3"/>
  <c r="AM51" i="3" s="1"/>
  <c r="AK80" i="3"/>
  <c r="AN80" i="3" s="1"/>
  <c r="AL30" i="4"/>
  <c r="AM30" i="4" s="1"/>
  <c r="AN30" i="4" s="1"/>
  <c r="AL55" i="4"/>
  <c r="AM55" i="4" s="1"/>
  <c r="AN55" i="4"/>
  <c r="AL15" i="4"/>
  <c r="AM15" i="4" s="1"/>
  <c r="AN15" i="4" s="1"/>
  <c r="AL62" i="4"/>
  <c r="AM62" i="4" s="1"/>
  <c r="AN62" i="4" s="1"/>
  <c r="AK52" i="5"/>
  <c r="AN52" i="5" s="1"/>
  <c r="AK68" i="5"/>
  <c r="AN68" i="5" s="1"/>
  <c r="AK36" i="5"/>
  <c r="AK24" i="6"/>
  <c r="AK38" i="6"/>
  <c r="AK72" i="6"/>
  <c r="AN72" i="6" s="1"/>
  <c r="AK76" i="6"/>
  <c r="AN76" i="6" s="1"/>
  <c r="AK80" i="6"/>
  <c r="AN38" i="6"/>
  <c r="AL52" i="6"/>
  <c r="AM52" i="6" s="1"/>
  <c r="AN52" i="6" s="1"/>
  <c r="AL31" i="1"/>
  <c r="AM31" i="1" s="1"/>
  <c r="AN31" i="1" s="1"/>
  <c r="AL42" i="1"/>
  <c r="AM42" i="1" s="1"/>
  <c r="AL75" i="1"/>
  <c r="AM75" i="1" s="1"/>
  <c r="AN75" i="1" s="1"/>
  <c r="AN15" i="1"/>
  <c r="AL70" i="1"/>
  <c r="AM70" i="1" s="1"/>
  <c r="AN70" i="1" s="1"/>
  <c r="AK28" i="6"/>
  <c r="AK44" i="6"/>
  <c r="AN44" i="6" s="1"/>
  <c r="AK46" i="6"/>
  <c r="AN46" i="6" s="1"/>
  <c r="AL71" i="6"/>
  <c r="AM71" i="6" s="1"/>
  <c r="AL79" i="6"/>
  <c r="AM79" i="6" s="1"/>
  <c r="AN79" i="6" s="1"/>
  <c r="AL83" i="6"/>
  <c r="AM83" i="6" s="1"/>
  <c r="AN83" i="6" s="1"/>
  <c r="AK16" i="6"/>
  <c r="AN16" i="6" s="1"/>
  <c r="AK32" i="6"/>
  <c r="AN32" i="6" s="1"/>
  <c r="AK40" i="6"/>
  <c r="AN40" i="6" s="1"/>
  <c r="AK42" i="6"/>
  <c r="AN42" i="6" s="1"/>
  <c r="AK56" i="6"/>
  <c r="AN56" i="6" s="1"/>
  <c r="AK70" i="6"/>
  <c r="AN70" i="6" s="1"/>
  <c r="AK74" i="6"/>
  <c r="AN74" i="6" s="1"/>
  <c r="AK78" i="6"/>
  <c r="AN78" i="6" s="1"/>
  <c r="AN71" i="6"/>
  <c r="AK12" i="6"/>
  <c r="AL75" i="6"/>
  <c r="AM75" i="6" s="1"/>
  <c r="AN75" i="6" s="1"/>
  <c r="AK20" i="6"/>
  <c r="AN20" i="6" s="1"/>
  <c r="AN50" i="6"/>
  <c r="AN73" i="6"/>
  <c r="AN77" i="6"/>
  <c r="AK37" i="6"/>
  <c r="AN37" i="6" s="1"/>
  <c r="AK41" i="6"/>
  <c r="AN41" i="6" s="1"/>
  <c r="AK45" i="6"/>
  <c r="AN45" i="6" s="1"/>
  <c r="AK49" i="6"/>
  <c r="AN49" i="6" s="1"/>
  <c r="AK53" i="6"/>
  <c r="AN53" i="6" s="1"/>
  <c r="AK57" i="6"/>
  <c r="AN57" i="6" s="1"/>
  <c r="AK58" i="6"/>
  <c r="AN58" i="6" s="1"/>
  <c r="AL59" i="6"/>
  <c r="AM59" i="6" s="1"/>
  <c r="AN59" i="6" s="1"/>
  <c r="AK60" i="6"/>
  <c r="AN60" i="6" s="1"/>
  <c r="AK61" i="6"/>
  <c r="AN61" i="6" s="1"/>
  <c r="AK62" i="6"/>
  <c r="AN62" i="6" s="1"/>
  <c r="AL63" i="6"/>
  <c r="AM63" i="6" s="1"/>
  <c r="AN63" i="6" s="1"/>
  <c r="AK64" i="6"/>
  <c r="AN64" i="6" s="1"/>
  <c r="AK65" i="6"/>
  <c r="AN65" i="6" s="1"/>
  <c r="AK66" i="6"/>
  <c r="AN66" i="6" s="1"/>
  <c r="AL67" i="6"/>
  <c r="AM67" i="6" s="1"/>
  <c r="AN67" i="6" s="1"/>
  <c r="AK68" i="6"/>
  <c r="AN68" i="6" s="1"/>
  <c r="AL69" i="6"/>
  <c r="AM69" i="6" s="1"/>
  <c r="AN69" i="6" s="1"/>
  <c r="AL5" i="6"/>
  <c r="AM5" i="6" s="1"/>
  <c r="AN5" i="6" s="1"/>
  <c r="AL9" i="6"/>
  <c r="AM9" i="6" s="1"/>
  <c r="AN9" i="6" s="1"/>
  <c r="AL13" i="6"/>
  <c r="AM13" i="6" s="1"/>
  <c r="AN13" i="6" s="1"/>
  <c r="AL17" i="6"/>
  <c r="AM17" i="6" s="1"/>
  <c r="AN17" i="6" s="1"/>
  <c r="AL21" i="6"/>
  <c r="AM21" i="6" s="1"/>
  <c r="AN21" i="6" s="1"/>
  <c r="AL25" i="6"/>
  <c r="AM25" i="6" s="1"/>
  <c r="AN25" i="6" s="1"/>
  <c r="AL29" i="6"/>
  <c r="AM29" i="6" s="1"/>
  <c r="AN29" i="6" s="1"/>
  <c r="AL33" i="6"/>
  <c r="AM33" i="6" s="1"/>
  <c r="AN33" i="6" s="1"/>
  <c r="AL35" i="6"/>
  <c r="AM35" i="6" s="1"/>
  <c r="AN35" i="6" s="1"/>
  <c r="AL39" i="6"/>
  <c r="AM39" i="6" s="1"/>
  <c r="AN39" i="6" s="1"/>
  <c r="AL43" i="6"/>
  <c r="AM43" i="6" s="1"/>
  <c r="AN43" i="6" s="1"/>
  <c r="AL47" i="6"/>
  <c r="AM47" i="6" s="1"/>
  <c r="AN47" i="6" s="1"/>
  <c r="AL51" i="6"/>
  <c r="AM51" i="6" s="1"/>
  <c r="AN51" i="6" s="1"/>
  <c r="AL55" i="6"/>
  <c r="AM55" i="6" s="1"/>
  <c r="AN55" i="6" s="1"/>
  <c r="AK80" i="5"/>
  <c r="AN80" i="5" s="1"/>
  <c r="AK64" i="5"/>
  <c r="AN64" i="5" s="1"/>
  <c r="AK48" i="5"/>
  <c r="AK32" i="5"/>
  <c r="AN32" i="5" s="1"/>
  <c r="AK16" i="5"/>
  <c r="AN16" i="5" s="1"/>
  <c r="AK76" i="5"/>
  <c r="AN76" i="5" s="1"/>
  <c r="AK60" i="5"/>
  <c r="AN60" i="5" s="1"/>
  <c r="AK44" i="5"/>
  <c r="AN44" i="5" s="1"/>
  <c r="AK28" i="5"/>
  <c r="AN28" i="5" s="1"/>
  <c r="AK12" i="5"/>
  <c r="AN12" i="5" s="1"/>
  <c r="AK72" i="5"/>
  <c r="AN72" i="5" s="1"/>
  <c r="AK56" i="5"/>
  <c r="AN56" i="5" s="1"/>
  <c r="AK40" i="5"/>
  <c r="AN40" i="5" s="1"/>
  <c r="AK24" i="5"/>
  <c r="AN24" i="5" s="1"/>
  <c r="AK8" i="5"/>
  <c r="AN8" i="5" s="1"/>
  <c r="AL43" i="5"/>
  <c r="AM43" i="5" s="1"/>
  <c r="AN43" i="5" s="1"/>
  <c r="AL71" i="5"/>
  <c r="AM71" i="5" s="1"/>
  <c r="AN71" i="5" s="1"/>
  <c r="AL55" i="5"/>
  <c r="AM55" i="5" s="1"/>
  <c r="AN55" i="5" s="1"/>
  <c r="AL39" i="5"/>
  <c r="AM39" i="5" s="1"/>
  <c r="AN39" i="5" s="1"/>
  <c r="AL23" i="5"/>
  <c r="AM23" i="5" s="1"/>
  <c r="AN23" i="5" s="1"/>
  <c r="AL7" i="5"/>
  <c r="AM7" i="5" s="1"/>
  <c r="AN7" i="5" s="1"/>
  <c r="AL75" i="5"/>
  <c r="AM75" i="5" s="1"/>
  <c r="AN75" i="5" s="1"/>
  <c r="AL11" i="5"/>
  <c r="AM11" i="5" s="1"/>
  <c r="AN11" i="5" s="1"/>
  <c r="AN84" i="5"/>
  <c r="AN36" i="5"/>
  <c r="AL83" i="5"/>
  <c r="AM83" i="5" s="1"/>
  <c r="AN83" i="5" s="1"/>
  <c r="AL67" i="5"/>
  <c r="AM67" i="5" s="1"/>
  <c r="AN67" i="5" s="1"/>
  <c r="AL51" i="5"/>
  <c r="AM51" i="5" s="1"/>
  <c r="AN51" i="5" s="1"/>
  <c r="AL35" i="5"/>
  <c r="AM35" i="5" s="1"/>
  <c r="AN35" i="5" s="1"/>
  <c r="AL19" i="5"/>
  <c r="AM19" i="5" s="1"/>
  <c r="AN19" i="5" s="1"/>
  <c r="AL59" i="5"/>
  <c r="AM59" i="5" s="1"/>
  <c r="AN59" i="5" s="1"/>
  <c r="AL27" i="5"/>
  <c r="AM27" i="5" s="1"/>
  <c r="AN27" i="5" s="1"/>
  <c r="AN48" i="5"/>
  <c r="AL79" i="5"/>
  <c r="AM79" i="5" s="1"/>
  <c r="AN79" i="5" s="1"/>
  <c r="AL63" i="5"/>
  <c r="AM63" i="5" s="1"/>
  <c r="AN63" i="5" s="1"/>
  <c r="AL47" i="5"/>
  <c r="AM47" i="5" s="1"/>
  <c r="AN47" i="5" s="1"/>
  <c r="AL31" i="5"/>
  <c r="AM31" i="5" s="1"/>
  <c r="AN31" i="5" s="1"/>
  <c r="AL15" i="5"/>
  <c r="AM15" i="5" s="1"/>
  <c r="AN15" i="5" s="1"/>
  <c r="AL82" i="5"/>
  <c r="AM82" i="5" s="1"/>
  <c r="AN82" i="5" s="1"/>
  <c r="AL78" i="5"/>
  <c r="AM78" i="5" s="1"/>
  <c r="AN78" i="5" s="1"/>
  <c r="AL74" i="5"/>
  <c r="AM74" i="5" s="1"/>
  <c r="AN74" i="5" s="1"/>
  <c r="AL70" i="5"/>
  <c r="AM70" i="5" s="1"/>
  <c r="AN70" i="5" s="1"/>
  <c r="AL66" i="5"/>
  <c r="AM66" i="5" s="1"/>
  <c r="AN66" i="5" s="1"/>
  <c r="AL62" i="5"/>
  <c r="AM62" i="5" s="1"/>
  <c r="AN62" i="5" s="1"/>
  <c r="AL58" i="5"/>
  <c r="AM58" i="5" s="1"/>
  <c r="AN58" i="5" s="1"/>
  <c r="AL54" i="5"/>
  <c r="AM54" i="5" s="1"/>
  <c r="AN54" i="5" s="1"/>
  <c r="AL50" i="5"/>
  <c r="AM50" i="5" s="1"/>
  <c r="AN50" i="5" s="1"/>
  <c r="AL46" i="5"/>
  <c r="AM46" i="5" s="1"/>
  <c r="AN46" i="5" s="1"/>
  <c r="AL42" i="5"/>
  <c r="AM42" i="5" s="1"/>
  <c r="AN42" i="5" s="1"/>
  <c r="AL38" i="5"/>
  <c r="AM38" i="5" s="1"/>
  <c r="AN38" i="5" s="1"/>
  <c r="AL34" i="5"/>
  <c r="AM34" i="5" s="1"/>
  <c r="AN34" i="5" s="1"/>
  <c r="AL30" i="5"/>
  <c r="AM30" i="5" s="1"/>
  <c r="AN30" i="5" s="1"/>
  <c r="AL26" i="5"/>
  <c r="AM26" i="5" s="1"/>
  <c r="AN26" i="5" s="1"/>
  <c r="AL22" i="5"/>
  <c r="AM22" i="5" s="1"/>
  <c r="AN22" i="5" s="1"/>
  <c r="AL18" i="5"/>
  <c r="AM18" i="5" s="1"/>
  <c r="AN18" i="5" s="1"/>
  <c r="AL14" i="5"/>
  <c r="AM14" i="5" s="1"/>
  <c r="AN14" i="5" s="1"/>
  <c r="AL10" i="5"/>
  <c r="AM10" i="5" s="1"/>
  <c r="AN10" i="5" s="1"/>
  <c r="AL6" i="5"/>
  <c r="AM6" i="5" s="1"/>
  <c r="AN6" i="5" s="1"/>
  <c r="AL5" i="5"/>
  <c r="AM5" i="5" s="1"/>
  <c r="AN5" i="5" s="1"/>
  <c r="AL81" i="5"/>
  <c r="AM81" i="5" s="1"/>
  <c r="AN81" i="5" s="1"/>
  <c r="AL77" i="5"/>
  <c r="AM77" i="5" s="1"/>
  <c r="AN77" i="5" s="1"/>
  <c r="AL73" i="5"/>
  <c r="AM73" i="5" s="1"/>
  <c r="AN73" i="5" s="1"/>
  <c r="AL69" i="5"/>
  <c r="AM69" i="5" s="1"/>
  <c r="AN69" i="5" s="1"/>
  <c r="AL65" i="5"/>
  <c r="AM65" i="5" s="1"/>
  <c r="AN65" i="5" s="1"/>
  <c r="AL61" i="5"/>
  <c r="AM61" i="5" s="1"/>
  <c r="AN61" i="5" s="1"/>
  <c r="AL57" i="5"/>
  <c r="AM57" i="5" s="1"/>
  <c r="AN57" i="5" s="1"/>
  <c r="AL53" i="5"/>
  <c r="AM53" i="5" s="1"/>
  <c r="AN53" i="5" s="1"/>
  <c r="AL49" i="5"/>
  <c r="AM49" i="5" s="1"/>
  <c r="AN49" i="5" s="1"/>
  <c r="AL45" i="5"/>
  <c r="AM45" i="5" s="1"/>
  <c r="AN45" i="5" s="1"/>
  <c r="AL41" i="5"/>
  <c r="AM41" i="5" s="1"/>
  <c r="AN41" i="5" s="1"/>
  <c r="AL37" i="5"/>
  <c r="AM37" i="5" s="1"/>
  <c r="AN37" i="5" s="1"/>
  <c r="AL33" i="5"/>
  <c r="AM33" i="5" s="1"/>
  <c r="AN33" i="5" s="1"/>
  <c r="AL29" i="5"/>
  <c r="AM29" i="5" s="1"/>
  <c r="AN29" i="5" s="1"/>
  <c r="AL25" i="5"/>
  <c r="AM25" i="5" s="1"/>
  <c r="AN25" i="5" s="1"/>
  <c r="AL21" i="5"/>
  <c r="AM21" i="5" s="1"/>
  <c r="AN21" i="5" s="1"/>
  <c r="AL17" i="5"/>
  <c r="AM17" i="5" s="1"/>
  <c r="AN17" i="5" s="1"/>
  <c r="AL13" i="5"/>
  <c r="AM13" i="5" s="1"/>
  <c r="AN13" i="5" s="1"/>
  <c r="AL9" i="5"/>
  <c r="AM9" i="5" s="1"/>
  <c r="AN9" i="5" s="1"/>
  <c r="AL22" i="4"/>
  <c r="AM22" i="4" s="1"/>
  <c r="AN22" i="4" s="1"/>
  <c r="AL54" i="4"/>
  <c r="AM54" i="4" s="1"/>
  <c r="AK60" i="4"/>
  <c r="AN60" i="4" s="1"/>
  <c r="AL71" i="4"/>
  <c r="AM71" i="4" s="1"/>
  <c r="AN71" i="4" s="1"/>
  <c r="AK80" i="4"/>
  <c r="AL14" i="4"/>
  <c r="AM14" i="4" s="1"/>
  <c r="AK20" i="4"/>
  <c r="AN20" i="4" s="1"/>
  <c r="AL31" i="4"/>
  <c r="AM31" i="4" s="1"/>
  <c r="AN31" i="4" s="1"/>
  <c r="AL46" i="4"/>
  <c r="AM46" i="4" s="1"/>
  <c r="AN46" i="4" s="1"/>
  <c r="AK52" i="4"/>
  <c r="AL63" i="4"/>
  <c r="AM63" i="4" s="1"/>
  <c r="AN63" i="4" s="1"/>
  <c r="AK75" i="4"/>
  <c r="AN75" i="4" s="1"/>
  <c r="AL7" i="4"/>
  <c r="AM7" i="4" s="1"/>
  <c r="AN7" i="4" s="1"/>
  <c r="AK28" i="4"/>
  <c r="AN28" i="4" s="1"/>
  <c r="AL39" i="4"/>
  <c r="AM39" i="4" s="1"/>
  <c r="AN39" i="4" s="1"/>
  <c r="AL6" i="4"/>
  <c r="AM6" i="4" s="1"/>
  <c r="AN6" i="4" s="1"/>
  <c r="AK12" i="4"/>
  <c r="AN12" i="4" s="1"/>
  <c r="AL23" i="4"/>
  <c r="AM23" i="4" s="1"/>
  <c r="AN23" i="4" s="1"/>
  <c r="AL38" i="4"/>
  <c r="AM38" i="4" s="1"/>
  <c r="AN38" i="4" s="1"/>
  <c r="AK44" i="4"/>
  <c r="AN44" i="4" s="1"/>
  <c r="AL70" i="4"/>
  <c r="AM70" i="4" s="1"/>
  <c r="AN70" i="4" s="1"/>
  <c r="AL16" i="4"/>
  <c r="AM16" i="4" s="1"/>
  <c r="AK16" i="4"/>
  <c r="AN16" i="4" s="1"/>
  <c r="AL34" i="4"/>
  <c r="AM34" i="4" s="1"/>
  <c r="AK34" i="4"/>
  <c r="AL43" i="4"/>
  <c r="AM43" i="4" s="1"/>
  <c r="AK43" i="4"/>
  <c r="AL66" i="4"/>
  <c r="AM66" i="4" s="1"/>
  <c r="AK66" i="4"/>
  <c r="AK10" i="4"/>
  <c r="AN10" i="4" s="1"/>
  <c r="AL26" i="4"/>
  <c r="AM26" i="4" s="1"/>
  <c r="AK26" i="4"/>
  <c r="AL35" i="4"/>
  <c r="AM35" i="4" s="1"/>
  <c r="AK35" i="4"/>
  <c r="AL58" i="4"/>
  <c r="AM58" i="4" s="1"/>
  <c r="AK58" i="4"/>
  <c r="AL67" i="4"/>
  <c r="AM67" i="4" s="1"/>
  <c r="AK67" i="4"/>
  <c r="AL84" i="4"/>
  <c r="AM84" i="4" s="1"/>
  <c r="AK84" i="4"/>
  <c r="AL8" i="4"/>
  <c r="AM8" i="4" s="1"/>
  <c r="AK8" i="4"/>
  <c r="AL18" i="4"/>
  <c r="AM18" i="4" s="1"/>
  <c r="AK18" i="4"/>
  <c r="AL27" i="4"/>
  <c r="AM27" i="4" s="1"/>
  <c r="AK27" i="4"/>
  <c r="AL50" i="4"/>
  <c r="AM50" i="4" s="1"/>
  <c r="AK50" i="4"/>
  <c r="AL59" i="4"/>
  <c r="AM59" i="4" s="1"/>
  <c r="AK59" i="4"/>
  <c r="AL79" i="4"/>
  <c r="AM79" i="4" s="1"/>
  <c r="AK79" i="4"/>
  <c r="AK11" i="4"/>
  <c r="AN11" i="4" s="1"/>
  <c r="AN14" i="4"/>
  <c r="AL19" i="4"/>
  <c r="AM19" i="4" s="1"/>
  <c r="AK19" i="4"/>
  <c r="AL42" i="4"/>
  <c r="AM42" i="4" s="1"/>
  <c r="AK42" i="4"/>
  <c r="AL51" i="4"/>
  <c r="AM51" i="4" s="1"/>
  <c r="AK51" i="4"/>
  <c r="AN54" i="4"/>
  <c r="AK74" i="4"/>
  <c r="AL74" i="4"/>
  <c r="AM74" i="4" s="1"/>
  <c r="AK24" i="4"/>
  <c r="AN24" i="4" s="1"/>
  <c r="AK32" i="4"/>
  <c r="AN32" i="4" s="1"/>
  <c r="AK40" i="4"/>
  <c r="AN40" i="4" s="1"/>
  <c r="AK48" i="4"/>
  <c r="AN48" i="4" s="1"/>
  <c r="AK56" i="4"/>
  <c r="AN56" i="4" s="1"/>
  <c r="AK64" i="4"/>
  <c r="AN64" i="4" s="1"/>
  <c r="AK72" i="4"/>
  <c r="AN72" i="4" s="1"/>
  <c r="AL78" i="4"/>
  <c r="AM78" i="4" s="1"/>
  <c r="AN78" i="4" s="1"/>
  <c r="AK83" i="4"/>
  <c r="AN83" i="4" s="1"/>
  <c r="AK76" i="4"/>
  <c r="AN76" i="4" s="1"/>
  <c r="AL82" i="4"/>
  <c r="AM82" i="4" s="1"/>
  <c r="AN82" i="4" s="1"/>
  <c r="AL19" i="3"/>
  <c r="AM19" i="3" s="1"/>
  <c r="AN19" i="3" s="1"/>
  <c r="AK32" i="3"/>
  <c r="AN32" i="3" s="1"/>
  <c r="AL47" i="3"/>
  <c r="AM47" i="3" s="1"/>
  <c r="AN47" i="3" s="1"/>
  <c r="AN72" i="3"/>
  <c r="AN56" i="3"/>
  <c r="AN64" i="3"/>
  <c r="AL11" i="3"/>
  <c r="AM11" i="3" s="1"/>
  <c r="AK21" i="3"/>
  <c r="AN21" i="3" s="1"/>
  <c r="AK27" i="3"/>
  <c r="AN27" i="3" s="1"/>
  <c r="AK31" i="3"/>
  <c r="AN31" i="3" s="1"/>
  <c r="AK35" i="3"/>
  <c r="AN35" i="3" s="1"/>
  <c r="AK67" i="3"/>
  <c r="AN67" i="3" s="1"/>
  <c r="AK75" i="3"/>
  <c r="AN75" i="3" s="1"/>
  <c r="AK79" i="3"/>
  <c r="AN79" i="3" s="1"/>
  <c r="AK7" i="3"/>
  <c r="AN7" i="3" s="1"/>
  <c r="AK8" i="3"/>
  <c r="AN8" i="3" s="1"/>
  <c r="AK12" i="3"/>
  <c r="AN12" i="3" s="1"/>
  <c r="AK16" i="3"/>
  <c r="AN16" i="3" s="1"/>
  <c r="AK20" i="3"/>
  <c r="AN20" i="3" s="1"/>
  <c r="AK39" i="3"/>
  <c r="AK40" i="3"/>
  <c r="AN40" i="3" s="1"/>
  <c r="AK44" i="3"/>
  <c r="AN44" i="3" s="1"/>
  <c r="AK48" i="3"/>
  <c r="AN48" i="3" s="1"/>
  <c r="AK52" i="3"/>
  <c r="AN52" i="3" s="1"/>
  <c r="AL59" i="3"/>
  <c r="AM59" i="3" s="1"/>
  <c r="AN59" i="3" s="1"/>
  <c r="AL63" i="3"/>
  <c r="AM63" i="3" s="1"/>
  <c r="AL71" i="3"/>
  <c r="AM71" i="3" s="1"/>
  <c r="AN71" i="3" s="1"/>
  <c r="AL83" i="3"/>
  <c r="AM83" i="3" s="1"/>
  <c r="AN83" i="3" s="1"/>
  <c r="AK53" i="3"/>
  <c r="AN53" i="3" s="1"/>
  <c r="AK5" i="3"/>
  <c r="AN5" i="3" s="1"/>
  <c r="AK37" i="3"/>
  <c r="AN37" i="3" s="1"/>
  <c r="AK48" i="2"/>
  <c r="AN48" i="2" s="1"/>
  <c r="AL23" i="2"/>
  <c r="AM23" i="2" s="1"/>
  <c r="AL67" i="2"/>
  <c r="AM67" i="2" s="1"/>
  <c r="AN67" i="2" s="1"/>
  <c r="AL11" i="2"/>
  <c r="AM11" i="2" s="1"/>
  <c r="AN11" i="2" s="1"/>
  <c r="AK31" i="2"/>
  <c r="AN31" i="2" s="1"/>
  <c r="AK44" i="2"/>
  <c r="AN44" i="2" s="1"/>
  <c r="AK52" i="2"/>
  <c r="AN52" i="2" s="1"/>
  <c r="AL71" i="2"/>
  <c r="AM71" i="2" s="1"/>
  <c r="AN71" i="2" s="1"/>
  <c r="AL15" i="2"/>
  <c r="AM15" i="2" s="1"/>
  <c r="AN15" i="2" s="1"/>
  <c r="AL24" i="2"/>
  <c r="AM24" i="2" s="1"/>
  <c r="AN24" i="2" s="1"/>
  <c r="AK27" i="2"/>
  <c r="AN27" i="2" s="1"/>
  <c r="AL59" i="2"/>
  <c r="AM59" i="2" s="1"/>
  <c r="AN59" i="2" s="1"/>
  <c r="AL75" i="2"/>
  <c r="AM75" i="2" s="1"/>
  <c r="AN75" i="2" s="1"/>
  <c r="AK21" i="2"/>
  <c r="AN21" i="2" s="1"/>
  <c r="AL28" i="2"/>
  <c r="AM28" i="2" s="1"/>
  <c r="AN28" i="2" s="1"/>
  <c r="AL63" i="2"/>
  <c r="AM63" i="2" s="1"/>
  <c r="AN63" i="2" s="1"/>
  <c r="AK17" i="2"/>
  <c r="AN17" i="2" s="1"/>
  <c r="AK19" i="2"/>
  <c r="AN19" i="2" s="1"/>
  <c r="AK20" i="2"/>
  <c r="AN20" i="2" s="1"/>
  <c r="AK37" i="2"/>
  <c r="AN37" i="2" s="1"/>
  <c r="AK43" i="2"/>
  <c r="AN43" i="2" s="1"/>
  <c r="AK47" i="2"/>
  <c r="AN47" i="2" s="1"/>
  <c r="AK51" i="2"/>
  <c r="AN51" i="2" s="1"/>
  <c r="AK69" i="2"/>
  <c r="AN69" i="2" s="1"/>
  <c r="AK80" i="2"/>
  <c r="AN80" i="2" s="1"/>
  <c r="AK7" i="2"/>
  <c r="AN7" i="2" s="1"/>
  <c r="AK8" i="2"/>
  <c r="AN8" i="2" s="1"/>
  <c r="AK12" i="2"/>
  <c r="AN12" i="2" s="1"/>
  <c r="AK16" i="2"/>
  <c r="AN16" i="2" s="1"/>
  <c r="AK33" i="2"/>
  <c r="AN33" i="2" s="1"/>
  <c r="AK35" i="2"/>
  <c r="AN35" i="2" s="1"/>
  <c r="AK36" i="2"/>
  <c r="AN36" i="2" s="1"/>
  <c r="AK55" i="2"/>
  <c r="AN55" i="2" s="1"/>
  <c r="AK56" i="2"/>
  <c r="AN56" i="2" s="1"/>
  <c r="AK60" i="2"/>
  <c r="AN60" i="2" s="1"/>
  <c r="AK64" i="2"/>
  <c r="AN64" i="2" s="1"/>
  <c r="AK68" i="2"/>
  <c r="AN68" i="2" s="1"/>
  <c r="AK72" i="2"/>
  <c r="AN72" i="2" s="1"/>
  <c r="AK76" i="2"/>
  <c r="AN76" i="2" s="1"/>
  <c r="AL83" i="2"/>
  <c r="AM83" i="2" s="1"/>
  <c r="AN83" i="2" s="1"/>
  <c r="AK5" i="2"/>
  <c r="AN5" i="2" s="1"/>
  <c r="AK53" i="2"/>
  <c r="AN53" i="2" s="1"/>
  <c r="AL79" i="2"/>
  <c r="AM79" i="2" s="1"/>
  <c r="AN79" i="2" s="1"/>
  <c r="AL22" i="1"/>
  <c r="AM22" i="1" s="1"/>
  <c r="AN22" i="1" s="1"/>
  <c r="AK27" i="1"/>
  <c r="AN27" i="1" s="1"/>
  <c r="AL58" i="1"/>
  <c r="AM58" i="1" s="1"/>
  <c r="AN58" i="1" s="1"/>
  <c r="AK63" i="1"/>
  <c r="AN63" i="1" s="1"/>
  <c r="AK68" i="1"/>
  <c r="AN68" i="1" s="1"/>
  <c r="AK79" i="1"/>
  <c r="AN79" i="1" s="1"/>
  <c r="AL6" i="1"/>
  <c r="AM6" i="1" s="1"/>
  <c r="AN6" i="1" s="1"/>
  <c r="AL11" i="1"/>
  <c r="AM11" i="1" s="1"/>
  <c r="AK20" i="1"/>
  <c r="AN20" i="1" s="1"/>
  <c r="AK32" i="1"/>
  <c r="AL38" i="1"/>
  <c r="AM38" i="1" s="1"/>
  <c r="AK43" i="1"/>
  <c r="AL74" i="1"/>
  <c r="AM74" i="1" s="1"/>
  <c r="AN74" i="1" s="1"/>
  <c r="AL26" i="1"/>
  <c r="AM26" i="1" s="1"/>
  <c r="AK36" i="1"/>
  <c r="AN36" i="1" s="1"/>
  <c r="AK48" i="1"/>
  <c r="AN48" i="1" s="1"/>
  <c r="AL54" i="1"/>
  <c r="AM54" i="1" s="1"/>
  <c r="AN54" i="1" s="1"/>
  <c r="AL30" i="1"/>
  <c r="AM30" i="1" s="1"/>
  <c r="AN30" i="1" s="1"/>
  <c r="AK35" i="1"/>
  <c r="AN35" i="1" s="1"/>
  <c r="AK40" i="1"/>
  <c r="AN40" i="1" s="1"/>
  <c r="AL46" i="1"/>
  <c r="AM46" i="1" s="1"/>
  <c r="AN46" i="1" s="1"/>
  <c r="AK56" i="1"/>
  <c r="AK72" i="1"/>
  <c r="AN72" i="1" s="1"/>
  <c r="AK7" i="1"/>
  <c r="AN7" i="1" s="1"/>
  <c r="AK12" i="1"/>
  <c r="AN12" i="1" s="1"/>
  <c r="AL18" i="1"/>
  <c r="AM18" i="1" s="1"/>
  <c r="AL19" i="1"/>
  <c r="AM19" i="1" s="1"/>
  <c r="AN19" i="1" s="1"/>
  <c r="AK23" i="1"/>
  <c r="AN23" i="1" s="1"/>
  <c r="AK28" i="1"/>
  <c r="AN28" i="1" s="1"/>
  <c r="AL34" i="1"/>
  <c r="AM34" i="1" s="1"/>
  <c r="AN38" i="1"/>
  <c r="AK39" i="1"/>
  <c r="AN39" i="1" s="1"/>
  <c r="AK44" i="1"/>
  <c r="AN44" i="1" s="1"/>
  <c r="AL50" i="1"/>
  <c r="AM50" i="1" s="1"/>
  <c r="AL51" i="1"/>
  <c r="AM51" i="1" s="1"/>
  <c r="AN51" i="1" s="1"/>
  <c r="AK55" i="1"/>
  <c r="AN55" i="1" s="1"/>
  <c r="AK60" i="1"/>
  <c r="AN60" i="1" s="1"/>
  <c r="AL66" i="1"/>
  <c r="AM66" i="1" s="1"/>
  <c r="AN66" i="1" s="1"/>
  <c r="AL67" i="1"/>
  <c r="AM67" i="1" s="1"/>
  <c r="AN67" i="1" s="1"/>
  <c r="AK71" i="1"/>
  <c r="AN71" i="1" s="1"/>
  <c r="AK76" i="1"/>
  <c r="AN76" i="1" s="1"/>
  <c r="AL82" i="1"/>
  <c r="AM82" i="1" s="1"/>
  <c r="AN82" i="1" s="1"/>
  <c r="AL83" i="1"/>
  <c r="AM83" i="1" s="1"/>
  <c r="AN83" i="1" s="1"/>
  <c r="AK8" i="1"/>
  <c r="AN8" i="1" s="1"/>
  <c r="AL14" i="1"/>
  <c r="AM14" i="1" s="1"/>
  <c r="AN14" i="1" s="1"/>
  <c r="AK24" i="1"/>
  <c r="AN24" i="1" s="1"/>
  <c r="AL62" i="1"/>
  <c r="AM62" i="1" s="1"/>
  <c r="AN62" i="1" s="1"/>
  <c r="AL78" i="1"/>
  <c r="AM78" i="1" s="1"/>
  <c r="AN78" i="1" s="1"/>
  <c r="AK16" i="1"/>
  <c r="AN16" i="1" s="1"/>
  <c r="AN32" i="1"/>
  <c r="AN59" i="1"/>
  <c r="AK80" i="1"/>
  <c r="AN80" i="1" s="1"/>
  <c r="AK81" i="6"/>
  <c r="AN81" i="6" s="1"/>
  <c r="AK6" i="6"/>
  <c r="AN6" i="6" s="1"/>
  <c r="AL7" i="6"/>
  <c r="AM7" i="6" s="1"/>
  <c r="AN7" i="6" s="1"/>
  <c r="AN8" i="6"/>
  <c r="AK10" i="6"/>
  <c r="AN10" i="6" s="1"/>
  <c r="AL11" i="6"/>
  <c r="AM11" i="6" s="1"/>
  <c r="AN11" i="6" s="1"/>
  <c r="AN12" i="6"/>
  <c r="AK14" i="6"/>
  <c r="AN14" i="6" s="1"/>
  <c r="AL15" i="6"/>
  <c r="AM15" i="6" s="1"/>
  <c r="AN15" i="6" s="1"/>
  <c r="AK18" i="6"/>
  <c r="AN18" i="6" s="1"/>
  <c r="AL19" i="6"/>
  <c r="AM19" i="6" s="1"/>
  <c r="AN19" i="6" s="1"/>
  <c r="AK22" i="6"/>
  <c r="AN22" i="6" s="1"/>
  <c r="AL23" i="6"/>
  <c r="AM23" i="6" s="1"/>
  <c r="AN23" i="6" s="1"/>
  <c r="AN24" i="6"/>
  <c r="AK26" i="6"/>
  <c r="AN26" i="6" s="1"/>
  <c r="AL27" i="6"/>
  <c r="AM27" i="6" s="1"/>
  <c r="AN27" i="6" s="1"/>
  <c r="AN28" i="6"/>
  <c r="AK30" i="6"/>
  <c r="AN30" i="6" s="1"/>
  <c r="AL31" i="6"/>
  <c r="AM31" i="6" s="1"/>
  <c r="AN31" i="6" s="1"/>
  <c r="AK34" i="6"/>
  <c r="AN34" i="6" s="1"/>
  <c r="AN36" i="6"/>
  <c r="AN80" i="6"/>
  <c r="AL82" i="6"/>
  <c r="AM82" i="6" s="1"/>
  <c r="AK82" i="6"/>
  <c r="AN82" i="6" s="1"/>
  <c r="AN36" i="4"/>
  <c r="AN52" i="4"/>
  <c r="AN68" i="4"/>
  <c r="AN80" i="4"/>
  <c r="AN43" i="4"/>
  <c r="AK5" i="4"/>
  <c r="AN5" i="4" s="1"/>
  <c r="AK9" i="4"/>
  <c r="AN9" i="4" s="1"/>
  <c r="AK13" i="4"/>
  <c r="AN13" i="4" s="1"/>
  <c r="AK17" i="4"/>
  <c r="AN17" i="4" s="1"/>
  <c r="AK21" i="4"/>
  <c r="AN21" i="4" s="1"/>
  <c r="AK25" i="4"/>
  <c r="AN25" i="4" s="1"/>
  <c r="AK29" i="4"/>
  <c r="AN29" i="4" s="1"/>
  <c r="AK33" i="4"/>
  <c r="AN33" i="4" s="1"/>
  <c r="AK37" i="4"/>
  <c r="AN37" i="4" s="1"/>
  <c r="AK41" i="4"/>
  <c r="AN41" i="4" s="1"/>
  <c r="AK45" i="4"/>
  <c r="AN45" i="4" s="1"/>
  <c r="AK49" i="4"/>
  <c r="AN49" i="4" s="1"/>
  <c r="AK53" i="4"/>
  <c r="AN53" i="4" s="1"/>
  <c r="AK57" i="4"/>
  <c r="AN57" i="4" s="1"/>
  <c r="AK61" i="4"/>
  <c r="AN61" i="4" s="1"/>
  <c r="AK65" i="4"/>
  <c r="AN65" i="4" s="1"/>
  <c r="AK69" i="4"/>
  <c r="AN69" i="4" s="1"/>
  <c r="AK73" i="4"/>
  <c r="AN73" i="4" s="1"/>
  <c r="AK77" i="4"/>
  <c r="AN77" i="4" s="1"/>
  <c r="AK81" i="4"/>
  <c r="AN81" i="4" s="1"/>
  <c r="AL46" i="3"/>
  <c r="AM46" i="3" s="1"/>
  <c r="AK46" i="3"/>
  <c r="AK69" i="3"/>
  <c r="AL69" i="3"/>
  <c r="AM69" i="3" s="1"/>
  <c r="AK77" i="3"/>
  <c r="AL77" i="3"/>
  <c r="AM77" i="3" s="1"/>
  <c r="AL13" i="3"/>
  <c r="AM13" i="3" s="1"/>
  <c r="AK13" i="3"/>
  <c r="AL25" i="3"/>
  <c r="AM25" i="3" s="1"/>
  <c r="AK25" i="3"/>
  <c r="AL62" i="3"/>
  <c r="AM62" i="3" s="1"/>
  <c r="AK62" i="3"/>
  <c r="AK9" i="3"/>
  <c r="AN9" i="3" s="1"/>
  <c r="AL14" i="3"/>
  <c r="AM14" i="3" s="1"/>
  <c r="AK14" i="3"/>
  <c r="AL41" i="3"/>
  <c r="AM41" i="3" s="1"/>
  <c r="AK41" i="3"/>
  <c r="AL30" i="3"/>
  <c r="AM30" i="3" s="1"/>
  <c r="AK30" i="3"/>
  <c r="AL57" i="3"/>
  <c r="AM57" i="3" s="1"/>
  <c r="AK57" i="3"/>
  <c r="AN63" i="3"/>
  <c r="AL18" i="3"/>
  <c r="AM18" i="3" s="1"/>
  <c r="AK18" i="3"/>
  <c r="AL34" i="3"/>
  <c r="AM34" i="3" s="1"/>
  <c r="AK34" i="3"/>
  <c r="AL50" i="3"/>
  <c r="AM50" i="3" s="1"/>
  <c r="AK50" i="3"/>
  <c r="AN51" i="3"/>
  <c r="AL6" i="3"/>
  <c r="AM6" i="3" s="1"/>
  <c r="AK6" i="3"/>
  <c r="AL22" i="3"/>
  <c r="AM22" i="3" s="1"/>
  <c r="AK22" i="3"/>
  <c r="AK29" i="3"/>
  <c r="AN29" i="3" s="1"/>
  <c r="AL38" i="3"/>
  <c r="AM38" i="3" s="1"/>
  <c r="AK38" i="3"/>
  <c r="AN39" i="3"/>
  <c r="AK45" i="3"/>
  <c r="AN45" i="3" s="1"/>
  <c r="AL54" i="3"/>
  <c r="AM54" i="3" s="1"/>
  <c r="AK54" i="3"/>
  <c r="AK61" i="3"/>
  <c r="AN61" i="3" s="1"/>
  <c r="AL65" i="3"/>
  <c r="AM65" i="3" s="1"/>
  <c r="AK65" i="3"/>
  <c r="AK73" i="3"/>
  <c r="AL73" i="3"/>
  <c r="AM73" i="3" s="1"/>
  <c r="AK81" i="3"/>
  <c r="AL81" i="3"/>
  <c r="AM81" i="3" s="1"/>
  <c r="AL10" i="3"/>
  <c r="AM10" i="3" s="1"/>
  <c r="AK10" i="3"/>
  <c r="AN11" i="3"/>
  <c r="AK17" i="3"/>
  <c r="AN17" i="3" s="1"/>
  <c r="AL26" i="3"/>
  <c r="AM26" i="3" s="1"/>
  <c r="AK26" i="3"/>
  <c r="AK33" i="3"/>
  <c r="AN33" i="3" s="1"/>
  <c r="AL42" i="3"/>
  <c r="AM42" i="3" s="1"/>
  <c r="AK42" i="3"/>
  <c r="AK49" i="3"/>
  <c r="AN49" i="3" s="1"/>
  <c r="AL58" i="3"/>
  <c r="AM58" i="3" s="1"/>
  <c r="AK58" i="3"/>
  <c r="AN60" i="3"/>
  <c r="AK66" i="3"/>
  <c r="AN66" i="3" s="1"/>
  <c r="AK70" i="3"/>
  <c r="AN70" i="3" s="1"/>
  <c r="AK74" i="3"/>
  <c r="AN74" i="3" s="1"/>
  <c r="AK78" i="3"/>
  <c r="AN78" i="3" s="1"/>
  <c r="AK82" i="3"/>
  <c r="AN82" i="3" s="1"/>
  <c r="AL14" i="2"/>
  <c r="AM14" i="2" s="1"/>
  <c r="AK14" i="2"/>
  <c r="AL30" i="2"/>
  <c r="AM30" i="2" s="1"/>
  <c r="AK30" i="2"/>
  <c r="AL46" i="2"/>
  <c r="AM46" i="2" s="1"/>
  <c r="AK46" i="2"/>
  <c r="AL18" i="2"/>
  <c r="AM18" i="2" s="1"/>
  <c r="AK18" i="2"/>
  <c r="AL34" i="2"/>
  <c r="AM34" i="2" s="1"/>
  <c r="AK34" i="2"/>
  <c r="AK57" i="2"/>
  <c r="AN57" i="2" s="1"/>
  <c r="AL66" i="2"/>
  <c r="AM66" i="2" s="1"/>
  <c r="AK66" i="2"/>
  <c r="AK73" i="2"/>
  <c r="AL73" i="2"/>
  <c r="AM73" i="2" s="1"/>
  <c r="AL6" i="2"/>
  <c r="AM6" i="2" s="1"/>
  <c r="AK6" i="2"/>
  <c r="AK13" i="2"/>
  <c r="AN13" i="2" s="1"/>
  <c r="AL22" i="2"/>
  <c r="AM22" i="2" s="1"/>
  <c r="AK22" i="2"/>
  <c r="AN23" i="2"/>
  <c r="AK29" i="2"/>
  <c r="AN29" i="2" s="1"/>
  <c r="AL38" i="2"/>
  <c r="AM38" i="2" s="1"/>
  <c r="AK38" i="2"/>
  <c r="AK45" i="2"/>
  <c r="AN45" i="2" s="1"/>
  <c r="AL54" i="2"/>
  <c r="AM54" i="2" s="1"/>
  <c r="AK54" i="2"/>
  <c r="AK61" i="2"/>
  <c r="AN61" i="2" s="1"/>
  <c r="AL77" i="2"/>
  <c r="AM77" i="2" s="1"/>
  <c r="AK77" i="2"/>
  <c r="AL62" i="2"/>
  <c r="AM62" i="2" s="1"/>
  <c r="AK62" i="2"/>
  <c r="AK9" i="2"/>
  <c r="AN9" i="2" s="1"/>
  <c r="AK25" i="2"/>
  <c r="AN25" i="2" s="1"/>
  <c r="AK41" i="2"/>
  <c r="AN41" i="2" s="1"/>
  <c r="AL50" i="2"/>
  <c r="AM50" i="2" s="1"/>
  <c r="AK50" i="2"/>
  <c r="AL10" i="2"/>
  <c r="AM10" i="2" s="1"/>
  <c r="AK10" i="2"/>
  <c r="AL26" i="2"/>
  <c r="AM26" i="2" s="1"/>
  <c r="AK26" i="2"/>
  <c r="AL42" i="2"/>
  <c r="AM42" i="2" s="1"/>
  <c r="AK42" i="2"/>
  <c r="AK49" i="2"/>
  <c r="AN49" i="2" s="1"/>
  <c r="AL58" i="2"/>
  <c r="AM58" i="2" s="1"/>
  <c r="AK58" i="2"/>
  <c r="AK65" i="2"/>
  <c r="AN65" i="2" s="1"/>
  <c r="AL81" i="2"/>
  <c r="AM81" i="2" s="1"/>
  <c r="AK81" i="2"/>
  <c r="AN81" i="2" s="1"/>
  <c r="AK70" i="2"/>
  <c r="AN70" i="2" s="1"/>
  <c r="AK74" i="2"/>
  <c r="AN74" i="2" s="1"/>
  <c r="AK78" i="2"/>
  <c r="AN78" i="2" s="1"/>
  <c r="AK82" i="2"/>
  <c r="AN82" i="2" s="1"/>
  <c r="AL9" i="1"/>
  <c r="AM9" i="1" s="1"/>
  <c r="AK9" i="1"/>
  <c r="AL17" i="1"/>
  <c r="AM17" i="1" s="1"/>
  <c r="AK17" i="1"/>
  <c r="AL25" i="1"/>
  <c r="AM25" i="1" s="1"/>
  <c r="AK25" i="1"/>
  <c r="AL33" i="1"/>
  <c r="AM33" i="1" s="1"/>
  <c r="AK33" i="1"/>
  <c r="AL41" i="1"/>
  <c r="AM41" i="1" s="1"/>
  <c r="AK41" i="1"/>
  <c r="AN64" i="1"/>
  <c r="AN52" i="1"/>
  <c r="AL49" i="1"/>
  <c r="AM49" i="1" s="1"/>
  <c r="AK49" i="1"/>
  <c r="AL5" i="1"/>
  <c r="AM5" i="1" s="1"/>
  <c r="AK5" i="1"/>
  <c r="AN5" i="1" s="1"/>
  <c r="AN10" i="1"/>
  <c r="AN11" i="1"/>
  <c r="AL13" i="1"/>
  <c r="AM13" i="1" s="1"/>
  <c r="AK13" i="1"/>
  <c r="AN13" i="1" s="1"/>
  <c r="AN18" i="1"/>
  <c r="AL21" i="1"/>
  <c r="AM21" i="1" s="1"/>
  <c r="AK21" i="1"/>
  <c r="AN26" i="1"/>
  <c r="AL29" i="1"/>
  <c r="AM29" i="1" s="1"/>
  <c r="AK29" i="1"/>
  <c r="AN34" i="1"/>
  <c r="AL37" i="1"/>
  <c r="AM37" i="1" s="1"/>
  <c r="AK37" i="1"/>
  <c r="AN37" i="1" s="1"/>
  <c r="AN42" i="1"/>
  <c r="AN43" i="1"/>
  <c r="AL45" i="1"/>
  <c r="AM45" i="1" s="1"/>
  <c r="AK45" i="1"/>
  <c r="AN45" i="1" s="1"/>
  <c r="AN50" i="1"/>
  <c r="AL53" i="1"/>
  <c r="AM53" i="1" s="1"/>
  <c r="AK53" i="1"/>
  <c r="AN53" i="1" s="1"/>
  <c r="AN56" i="1"/>
  <c r="AK57" i="1"/>
  <c r="AN57" i="1" s="1"/>
  <c r="AK61" i="1"/>
  <c r="AN61" i="1" s="1"/>
  <c r="AK65" i="1"/>
  <c r="AN65" i="1" s="1"/>
  <c r="AK69" i="1"/>
  <c r="AN69" i="1" s="1"/>
  <c r="AK73" i="1"/>
  <c r="AN73" i="1" s="1"/>
  <c r="AK77" i="1"/>
  <c r="AN77" i="1" s="1"/>
  <c r="AK81" i="1"/>
  <c r="AN81" i="1" s="1"/>
  <c r="V18" i="6"/>
  <c r="AD18" i="6" s="1"/>
  <c r="F18" i="6"/>
  <c r="J18" i="6" s="1"/>
  <c r="V17" i="6"/>
  <c r="AD17" i="6" s="1"/>
  <c r="F17" i="6"/>
  <c r="J17" i="6" s="1"/>
  <c r="V16" i="6"/>
  <c r="AF16" i="6" s="1"/>
  <c r="F16" i="6"/>
  <c r="J16" i="6" s="1"/>
  <c r="V15" i="6"/>
  <c r="AC15" i="6" s="1"/>
  <c r="F15" i="6"/>
  <c r="J15" i="6" s="1"/>
  <c r="V14" i="6"/>
  <c r="AD14" i="6" s="1"/>
  <c r="J14" i="6"/>
  <c r="E14" i="6"/>
  <c r="E16" i="6" s="1"/>
  <c r="V13" i="6"/>
  <c r="AD13" i="6" s="1"/>
  <c r="J13" i="6"/>
  <c r="E13" i="6"/>
  <c r="E15" i="6" s="1"/>
  <c r="V12" i="6"/>
  <c r="AD12" i="6" s="1"/>
  <c r="J12" i="6"/>
  <c r="I12" i="6"/>
  <c r="K12" i="6" s="1"/>
  <c r="H12" i="6"/>
  <c r="V11" i="6"/>
  <c r="J11" i="6"/>
  <c r="I11" i="6"/>
  <c r="H11" i="6"/>
  <c r="K3" i="6"/>
  <c r="D36" i="6" s="1"/>
  <c r="V18" i="5"/>
  <c r="AE18" i="5" s="1"/>
  <c r="F18" i="5"/>
  <c r="J18" i="5" s="1"/>
  <c r="V17" i="5"/>
  <c r="AF17" i="5" s="1"/>
  <c r="F17" i="5"/>
  <c r="J17" i="5" s="1"/>
  <c r="V16" i="5"/>
  <c r="AC16" i="5" s="1"/>
  <c r="F16" i="5"/>
  <c r="J16" i="5" s="1"/>
  <c r="V15" i="5"/>
  <c r="AD15" i="5" s="1"/>
  <c r="F15" i="5"/>
  <c r="J15" i="5" s="1"/>
  <c r="V14" i="5"/>
  <c r="AE14" i="5" s="1"/>
  <c r="J14" i="5"/>
  <c r="E14" i="5"/>
  <c r="I14" i="5" s="1"/>
  <c r="K14" i="5" s="1"/>
  <c r="V13" i="5"/>
  <c r="AE13" i="5" s="1"/>
  <c r="J13" i="5"/>
  <c r="E13" i="5"/>
  <c r="I13" i="5" s="1"/>
  <c r="K13" i="5" s="1"/>
  <c r="V12" i="5"/>
  <c r="AE12" i="5" s="1"/>
  <c r="J12" i="5"/>
  <c r="I12" i="5"/>
  <c r="K12" i="5" s="1"/>
  <c r="H12" i="5"/>
  <c r="V11" i="5"/>
  <c r="AE11" i="5" s="1"/>
  <c r="J11" i="5"/>
  <c r="I11" i="5"/>
  <c r="H11" i="5"/>
  <c r="K3" i="5"/>
  <c r="D36" i="5" s="1"/>
  <c r="V18" i="4"/>
  <c r="AE18" i="4" s="1"/>
  <c r="F18" i="4"/>
  <c r="J18" i="4" s="1"/>
  <c r="V17" i="4"/>
  <c r="AF17" i="4" s="1"/>
  <c r="F17" i="4"/>
  <c r="J17" i="4" s="1"/>
  <c r="V16" i="4"/>
  <c r="AC16" i="4" s="1"/>
  <c r="F16" i="4"/>
  <c r="J16" i="4" s="1"/>
  <c r="V15" i="4"/>
  <c r="AD15" i="4" s="1"/>
  <c r="F15" i="4"/>
  <c r="J15" i="4" s="1"/>
  <c r="V14" i="4"/>
  <c r="AE14" i="4" s="1"/>
  <c r="J14" i="4"/>
  <c r="E14" i="4"/>
  <c r="I14" i="4" s="1"/>
  <c r="K14" i="4" s="1"/>
  <c r="V13" i="4"/>
  <c r="AE13" i="4" s="1"/>
  <c r="J13" i="4"/>
  <c r="E13" i="4"/>
  <c r="I13" i="4" s="1"/>
  <c r="K13" i="4" s="1"/>
  <c r="V12" i="4"/>
  <c r="AE12" i="4" s="1"/>
  <c r="J12" i="4"/>
  <c r="I12" i="4"/>
  <c r="K12" i="4" s="1"/>
  <c r="H12" i="4"/>
  <c r="V11" i="4"/>
  <c r="J11" i="4"/>
  <c r="I11" i="4"/>
  <c r="H11" i="4"/>
  <c r="K3" i="4"/>
  <c r="D36" i="4" s="1"/>
  <c r="V18" i="3"/>
  <c r="AD18" i="3" s="1"/>
  <c r="F18" i="3"/>
  <c r="J18" i="3" s="1"/>
  <c r="V17" i="3"/>
  <c r="AE17" i="3" s="1"/>
  <c r="F17" i="3"/>
  <c r="J17" i="3" s="1"/>
  <c r="V16" i="3"/>
  <c r="AC16" i="3" s="1"/>
  <c r="F16" i="3"/>
  <c r="J16" i="3" s="1"/>
  <c r="V15" i="3"/>
  <c r="AE15" i="3" s="1"/>
  <c r="F15" i="3"/>
  <c r="J15" i="3" s="1"/>
  <c r="V14" i="3"/>
  <c r="AD14" i="3" s="1"/>
  <c r="J14" i="3"/>
  <c r="E14" i="3"/>
  <c r="E16" i="3" s="1"/>
  <c r="I16" i="3" s="1"/>
  <c r="V13" i="3"/>
  <c r="AD13" i="3" s="1"/>
  <c r="J13" i="3"/>
  <c r="E13" i="3"/>
  <c r="H13" i="3" s="1"/>
  <c r="V12" i="3"/>
  <c r="AD12" i="3" s="1"/>
  <c r="J12" i="3"/>
  <c r="I12" i="3"/>
  <c r="K12" i="3" s="1"/>
  <c r="H12" i="3"/>
  <c r="V11" i="3"/>
  <c r="Z11" i="3" s="1"/>
  <c r="J11" i="3"/>
  <c r="I11" i="3"/>
  <c r="H11" i="3"/>
  <c r="K3" i="3"/>
  <c r="D36" i="3" s="1"/>
  <c r="V18" i="2"/>
  <c r="AE18" i="2" s="1"/>
  <c r="F18" i="2"/>
  <c r="J18" i="2" s="1"/>
  <c r="V17" i="2"/>
  <c r="AF17" i="2" s="1"/>
  <c r="F17" i="2"/>
  <c r="J17" i="2" s="1"/>
  <c r="V16" i="2"/>
  <c r="AC16" i="2" s="1"/>
  <c r="F16" i="2"/>
  <c r="J16" i="2" s="1"/>
  <c r="V15" i="2"/>
  <c r="AD15" i="2" s="1"/>
  <c r="F15" i="2"/>
  <c r="J15" i="2" s="1"/>
  <c r="V14" i="2"/>
  <c r="AE14" i="2" s="1"/>
  <c r="J14" i="2"/>
  <c r="E14" i="2"/>
  <c r="I14" i="2" s="1"/>
  <c r="K14" i="2" s="1"/>
  <c r="V13" i="2"/>
  <c r="AE13" i="2" s="1"/>
  <c r="J13" i="2"/>
  <c r="E13" i="2"/>
  <c r="E15" i="2" s="1"/>
  <c r="V12" i="2"/>
  <c r="AD12" i="2" s="1"/>
  <c r="J12" i="2"/>
  <c r="I12" i="2"/>
  <c r="K12" i="2" s="1"/>
  <c r="H12" i="2"/>
  <c r="V11" i="2"/>
  <c r="AE11" i="2" s="1"/>
  <c r="J11" i="2"/>
  <c r="I11" i="2"/>
  <c r="H11" i="2"/>
  <c r="K3" i="2"/>
  <c r="D36" i="2" s="1"/>
  <c r="K3" i="1"/>
  <c r="D36" i="1" s="1"/>
  <c r="V18" i="1"/>
  <c r="AF18" i="1" s="1"/>
  <c r="V12" i="1"/>
  <c r="Z12" i="1" s="1"/>
  <c r="V13" i="1"/>
  <c r="Y13" i="1" s="1"/>
  <c r="V14" i="1"/>
  <c r="X14" i="1" s="1"/>
  <c r="V15" i="1"/>
  <c r="AA15" i="1" s="1"/>
  <c r="V16" i="1"/>
  <c r="Z16" i="1" s="1"/>
  <c r="V17" i="1"/>
  <c r="Y17" i="1" s="1"/>
  <c r="V11" i="1"/>
  <c r="J12" i="1"/>
  <c r="J13" i="1"/>
  <c r="J14" i="1"/>
  <c r="J11" i="1"/>
  <c r="I12" i="1"/>
  <c r="K12" i="1" s="1"/>
  <c r="I11" i="1"/>
  <c r="K11" i="1" s="1"/>
  <c r="H12" i="1"/>
  <c r="H11" i="1"/>
  <c r="F16" i="1"/>
  <c r="J16" i="1" s="1"/>
  <c r="F17" i="1"/>
  <c r="J17" i="1" s="1"/>
  <c r="F18" i="1"/>
  <c r="J18" i="1" s="1"/>
  <c r="F15" i="1"/>
  <c r="E14" i="1"/>
  <c r="E16" i="1" s="1"/>
  <c r="I16" i="1" s="1"/>
  <c r="K16" i="1" s="1"/>
  <c r="E13" i="1"/>
  <c r="I13" i="1" s="1"/>
  <c r="K13" i="1" s="1"/>
  <c r="AN21" i="1" l="1"/>
  <c r="AN29" i="1"/>
  <c r="AN41" i="1"/>
  <c r="AN25" i="1"/>
  <c r="AN9" i="1"/>
  <c r="AN42" i="2"/>
  <c r="AN54" i="2"/>
  <c r="AN66" i="4"/>
  <c r="AN34" i="4"/>
  <c r="AN79" i="4"/>
  <c r="AN46" i="2"/>
  <c r="AA11" i="1"/>
  <c r="G19" i="1"/>
  <c r="AN33" i="1"/>
  <c r="AN17" i="1"/>
  <c r="AN26" i="2"/>
  <c r="K16" i="3"/>
  <c r="AN65" i="3"/>
  <c r="AN54" i="3"/>
  <c r="AN38" i="3"/>
  <c r="AN22" i="3"/>
  <c r="AN18" i="3"/>
  <c r="AN62" i="3"/>
  <c r="AN13" i="3"/>
  <c r="AN51" i="4"/>
  <c r="AN59" i="4"/>
  <c r="AN27" i="4"/>
  <c r="AN67" i="4"/>
  <c r="AN35" i="4"/>
  <c r="AN42" i="4"/>
  <c r="AN19" i="4"/>
  <c r="AN50" i="4"/>
  <c r="AN18" i="4"/>
  <c r="AN84" i="4"/>
  <c r="AN58" i="4"/>
  <c r="AN26" i="4"/>
  <c r="E15" i="1"/>
  <c r="E17" i="1" s="1"/>
  <c r="H13" i="6"/>
  <c r="I13" i="6"/>
  <c r="K13" i="6" s="1"/>
  <c r="I16" i="6"/>
  <c r="K16" i="6" s="1"/>
  <c r="E18" i="6"/>
  <c r="H14" i="6"/>
  <c r="I14" i="6"/>
  <c r="K14" i="6" s="1"/>
  <c r="AA12" i="6"/>
  <c r="AN74" i="4"/>
  <c r="AF15" i="4"/>
  <c r="AN8" i="4"/>
  <c r="AN42" i="3"/>
  <c r="AN10" i="3"/>
  <c r="AN50" i="3"/>
  <c r="AN25" i="3"/>
  <c r="AN46" i="3"/>
  <c r="I13" i="3"/>
  <c r="K13" i="3" s="1"/>
  <c r="I14" i="3"/>
  <c r="K14" i="3" s="1"/>
  <c r="AE18" i="3"/>
  <c r="AN26" i="3"/>
  <c r="AN34" i="3"/>
  <c r="AN30" i="3"/>
  <c r="AN14" i="3"/>
  <c r="AN66" i="2"/>
  <c r="AN10" i="2"/>
  <c r="AN62" i="2"/>
  <c r="AN38" i="2"/>
  <c r="AN18" i="2"/>
  <c r="H13" i="2"/>
  <c r="I13" i="2"/>
  <c r="K13" i="2" s="1"/>
  <c r="H14" i="2"/>
  <c r="AN58" i="2"/>
  <c r="AN50" i="2"/>
  <c r="AN77" i="2"/>
  <c r="AN6" i="2"/>
  <c r="AN34" i="2"/>
  <c r="AN30" i="2"/>
  <c r="H15" i="1"/>
  <c r="I15" i="1"/>
  <c r="K15" i="1" s="1"/>
  <c r="H14" i="1"/>
  <c r="I14" i="1"/>
  <c r="K14" i="1" s="1"/>
  <c r="I17" i="1"/>
  <c r="K17" i="1" s="1"/>
  <c r="H17" i="1"/>
  <c r="J15" i="1"/>
  <c r="J19" i="1" s="1"/>
  <c r="J20" i="1" s="1"/>
  <c r="E18" i="1"/>
  <c r="E19" i="1" s="1"/>
  <c r="E20" i="1" s="1"/>
  <c r="H13" i="1"/>
  <c r="H16" i="1"/>
  <c r="AN81" i="3"/>
  <c r="AN69" i="3"/>
  <c r="AN58" i="3"/>
  <c r="AN73" i="3"/>
  <c r="AN6" i="3"/>
  <c r="AN57" i="3"/>
  <c r="AN41" i="3"/>
  <c r="AN77" i="3"/>
  <c r="AN22" i="2"/>
  <c r="AN73" i="2"/>
  <c r="AN14" i="2"/>
  <c r="AN49" i="1"/>
  <c r="X12" i="6"/>
  <c r="X13" i="6"/>
  <c r="AA14" i="6"/>
  <c r="X18" i="6"/>
  <c r="AE12" i="6"/>
  <c r="AA13" i="6"/>
  <c r="Y17" i="6"/>
  <c r="AA18" i="6"/>
  <c r="W12" i="6"/>
  <c r="AF12" i="6"/>
  <c r="AF13" i="6"/>
  <c r="AE17" i="6"/>
  <c r="AF18" i="6"/>
  <c r="AB14" i="6"/>
  <c r="Y16" i="6"/>
  <c r="AA17" i="6"/>
  <c r="AF17" i="6"/>
  <c r="AB13" i="6"/>
  <c r="W14" i="6"/>
  <c r="AE14" i="6"/>
  <c r="AC16" i="6"/>
  <c r="W17" i="6"/>
  <c r="AB17" i="6"/>
  <c r="AB18" i="6"/>
  <c r="AB12" i="6"/>
  <c r="W13" i="6"/>
  <c r="AE13" i="6"/>
  <c r="X14" i="6"/>
  <c r="AF14" i="6"/>
  <c r="X17" i="6"/>
  <c r="AC17" i="6"/>
  <c r="W18" i="6"/>
  <c r="AE18" i="6"/>
  <c r="Y14" i="5"/>
  <c r="X15" i="5"/>
  <c r="Y15" i="5"/>
  <c r="AE15" i="5"/>
  <c r="J19" i="5"/>
  <c r="J20" i="5" s="1"/>
  <c r="J21" i="5" s="1"/>
  <c r="AB13" i="5"/>
  <c r="X14" i="5"/>
  <c r="D19" i="5"/>
  <c r="D20" i="5" s="1"/>
  <c r="Y12" i="5"/>
  <c r="AB14" i="5"/>
  <c r="AB15" i="5"/>
  <c r="Y17" i="5"/>
  <c r="Y11" i="5"/>
  <c r="AB12" i="5"/>
  <c r="Y13" i="5"/>
  <c r="AF14" i="5"/>
  <c r="W15" i="5"/>
  <c r="AC15" i="5"/>
  <c r="AC17" i="5"/>
  <c r="AC18" i="5"/>
  <c r="AA11" i="5"/>
  <c r="X18" i="5"/>
  <c r="W11" i="5"/>
  <c r="AB11" i="5"/>
  <c r="AC12" i="5"/>
  <c r="AC13" i="5"/>
  <c r="AC14" i="5"/>
  <c r="AA15" i="5"/>
  <c r="AF15" i="5"/>
  <c r="Y18" i="5"/>
  <c r="F19" i="5"/>
  <c r="F20" i="5" s="1"/>
  <c r="AF11" i="5"/>
  <c r="AF18" i="5"/>
  <c r="X11" i="5"/>
  <c r="AC11" i="5"/>
  <c r="X12" i="5"/>
  <c r="AF12" i="5"/>
  <c r="X13" i="5"/>
  <c r="AF13" i="5"/>
  <c r="AB18" i="5"/>
  <c r="G19" i="5"/>
  <c r="G20" i="5" s="1"/>
  <c r="Y12" i="4"/>
  <c r="AB12" i="4"/>
  <c r="AA15" i="4"/>
  <c r="F19" i="4"/>
  <c r="F20" i="4" s="1"/>
  <c r="D19" i="4"/>
  <c r="D20" i="4" s="1"/>
  <c r="Y11" i="4"/>
  <c r="Y13" i="4"/>
  <c r="AE11" i="4"/>
  <c r="AB13" i="4"/>
  <c r="Y14" i="4"/>
  <c r="Y18" i="4"/>
  <c r="J19" i="4"/>
  <c r="J20" i="4" s="1"/>
  <c r="AB14" i="4"/>
  <c r="X15" i="4"/>
  <c r="AB18" i="4"/>
  <c r="AA11" i="4"/>
  <c r="AF11" i="4"/>
  <c r="G19" i="4"/>
  <c r="G20" i="4" s="1"/>
  <c r="W11" i="4"/>
  <c r="AB11" i="4"/>
  <c r="AC12" i="4"/>
  <c r="AC13" i="4"/>
  <c r="AC14" i="4"/>
  <c r="AB15" i="4"/>
  <c r="Y17" i="4"/>
  <c r="AC18" i="4"/>
  <c r="X11" i="4"/>
  <c r="AC11" i="4"/>
  <c r="X12" i="4"/>
  <c r="AF12" i="4"/>
  <c r="X13" i="4"/>
  <c r="AF13" i="4"/>
  <c r="X14" i="4"/>
  <c r="AF14" i="4"/>
  <c r="W15" i="4"/>
  <c r="AE15" i="4"/>
  <c r="AC17" i="4"/>
  <c r="X18" i="4"/>
  <c r="AF18" i="4"/>
  <c r="AA11" i="3"/>
  <c r="AB17" i="3"/>
  <c r="Y18" i="3"/>
  <c r="W13" i="3"/>
  <c r="AA18" i="3"/>
  <c r="X12" i="3"/>
  <c r="AC12" i="3"/>
  <c r="X13" i="3"/>
  <c r="AC13" i="3"/>
  <c r="X14" i="3"/>
  <c r="AC14" i="3"/>
  <c r="X17" i="3"/>
  <c r="AF17" i="3"/>
  <c r="W18" i="3"/>
  <c r="AB18" i="3"/>
  <c r="AA12" i="3"/>
  <c r="AF12" i="3"/>
  <c r="AA13" i="3"/>
  <c r="AF13" i="3"/>
  <c r="AA14" i="3"/>
  <c r="AF14" i="3"/>
  <c r="W12" i="3"/>
  <c r="AB12" i="3"/>
  <c r="AB13" i="3"/>
  <c r="W14" i="3"/>
  <c r="AB14" i="3"/>
  <c r="AC17" i="3"/>
  <c r="AF18" i="3"/>
  <c r="Y12" i="3"/>
  <c r="AE12" i="3"/>
  <c r="Y13" i="3"/>
  <c r="AE13" i="3"/>
  <c r="Y14" i="3"/>
  <c r="AE14" i="3"/>
  <c r="Y17" i="3"/>
  <c r="X18" i="3"/>
  <c r="AC18" i="3"/>
  <c r="W13" i="2"/>
  <c r="J19" i="2"/>
  <c r="J20" i="2" s="1"/>
  <c r="X13" i="2"/>
  <c r="Y17" i="2"/>
  <c r="AA13" i="2"/>
  <c r="Y15" i="2"/>
  <c r="AC17" i="2"/>
  <c r="AF13" i="2"/>
  <c r="AE15" i="2"/>
  <c r="AB12" i="2"/>
  <c r="F19" i="2"/>
  <c r="F20" i="2" s="1"/>
  <c r="W12" i="2"/>
  <c r="AE12" i="2"/>
  <c r="X14" i="2"/>
  <c r="AA15" i="2"/>
  <c r="AF15" i="2"/>
  <c r="X18" i="2"/>
  <c r="W11" i="2"/>
  <c r="X12" i="2"/>
  <c r="AF12" i="2"/>
  <c r="AB14" i="2"/>
  <c r="W15" i="2"/>
  <c r="AB15" i="2"/>
  <c r="AB18" i="2"/>
  <c r="AA11" i="2"/>
  <c r="AA12" i="2"/>
  <c r="AB13" i="2"/>
  <c r="AF14" i="2"/>
  <c r="X15" i="2"/>
  <c r="AC15" i="2"/>
  <c r="W17" i="2"/>
  <c r="AF18" i="2"/>
  <c r="G19" i="2"/>
  <c r="G20" i="2" s="1"/>
  <c r="AA17" i="1"/>
  <c r="Z15" i="1"/>
  <c r="AB13" i="1"/>
  <c r="AF17" i="1"/>
  <c r="W14" i="1"/>
  <c r="Z14" i="1"/>
  <c r="AD11" i="1"/>
  <c r="W13" i="1"/>
  <c r="Z17" i="1"/>
  <c r="AF13" i="1"/>
  <c r="AC11" i="1"/>
  <c r="W17" i="1"/>
  <c r="AE18" i="1"/>
  <c r="AD17" i="1"/>
  <c r="X17" i="1"/>
  <c r="AD14" i="1"/>
  <c r="AE13" i="1"/>
  <c r="Z13" i="1"/>
  <c r="Z11" i="1"/>
  <c r="W11" i="1"/>
  <c r="AE17" i="1"/>
  <c r="AE14" i="1"/>
  <c r="AA13" i="1"/>
  <c r="W15" i="1"/>
  <c r="AA18" i="1"/>
  <c r="AB17" i="1"/>
  <c r="AD15" i="1"/>
  <c r="AA14" i="1"/>
  <c r="AD13" i="1"/>
  <c r="X13" i="1"/>
  <c r="Y11" i="1"/>
  <c r="G20" i="1"/>
  <c r="AC16" i="1"/>
  <c r="Y16" i="1"/>
  <c r="AC12" i="1"/>
  <c r="Y12" i="1"/>
  <c r="F19" i="1"/>
  <c r="F20" i="1" s="1"/>
  <c r="W18" i="1"/>
  <c r="AD18" i="1"/>
  <c r="Z18" i="1"/>
  <c r="AF16" i="1"/>
  <c r="AB16" i="1"/>
  <c r="X16" i="1"/>
  <c r="AC15" i="1"/>
  <c r="Y15" i="1"/>
  <c r="AF12" i="1"/>
  <c r="AB12" i="1"/>
  <c r="X12" i="1"/>
  <c r="D19" i="1"/>
  <c r="D20" i="1" s="1"/>
  <c r="AC18" i="1"/>
  <c r="Y18" i="1"/>
  <c r="AE16" i="1"/>
  <c r="AA16" i="1"/>
  <c r="AF15" i="1"/>
  <c r="AB15" i="1"/>
  <c r="X15" i="1"/>
  <c r="AC14" i="1"/>
  <c r="Y14" i="1"/>
  <c r="AE12" i="1"/>
  <c r="AA12" i="1"/>
  <c r="AF11" i="1"/>
  <c r="AB11" i="1"/>
  <c r="X11" i="1"/>
  <c r="W16" i="1"/>
  <c r="W12" i="1"/>
  <c r="AB18" i="1"/>
  <c r="X18" i="1"/>
  <c r="AC17" i="1"/>
  <c r="AD16" i="1"/>
  <c r="AE15" i="1"/>
  <c r="AF14" i="1"/>
  <c r="AB14" i="1"/>
  <c r="AC13" i="1"/>
  <c r="AD12" i="1"/>
  <c r="AE11" i="1"/>
  <c r="E17" i="6"/>
  <c r="H15" i="6"/>
  <c r="I15" i="6"/>
  <c r="K15" i="6" s="1"/>
  <c r="J19" i="6"/>
  <c r="J20" i="6" s="1"/>
  <c r="Z11" i="6"/>
  <c r="AD15" i="6"/>
  <c r="W11" i="6"/>
  <c r="AE11" i="6"/>
  <c r="AA15" i="6"/>
  <c r="AE15" i="6"/>
  <c r="Z16" i="6"/>
  <c r="AD16" i="6"/>
  <c r="X11" i="6"/>
  <c r="AB11" i="6"/>
  <c r="AF11" i="6"/>
  <c r="Y12" i="6"/>
  <c r="AC12" i="6"/>
  <c r="Y13" i="6"/>
  <c r="AC13" i="6"/>
  <c r="Y14" i="6"/>
  <c r="AC14" i="6"/>
  <c r="X15" i="6"/>
  <c r="AB15" i="6"/>
  <c r="AF15" i="6"/>
  <c r="W16" i="6"/>
  <c r="AA16" i="6"/>
  <c r="AE16" i="6"/>
  <c r="Z17" i="6"/>
  <c r="Y18" i="6"/>
  <c r="AC18" i="6"/>
  <c r="D19" i="6"/>
  <c r="D20" i="6" s="1"/>
  <c r="AD11" i="6"/>
  <c r="Z15" i="6"/>
  <c r="F19" i="6"/>
  <c r="F20" i="6" s="1"/>
  <c r="AA11" i="6"/>
  <c r="W15" i="6"/>
  <c r="H16" i="6"/>
  <c r="G19" i="6"/>
  <c r="G20" i="6" s="1"/>
  <c r="K11" i="6"/>
  <c r="Y11" i="6"/>
  <c r="AC11" i="6"/>
  <c r="Z12" i="6"/>
  <c r="Z13" i="6"/>
  <c r="Z14" i="6"/>
  <c r="Y15" i="6"/>
  <c r="X16" i="6"/>
  <c r="AB16" i="6"/>
  <c r="Z18" i="6"/>
  <c r="AD16" i="5"/>
  <c r="AA16" i="5"/>
  <c r="AE16" i="5"/>
  <c r="Z17" i="5"/>
  <c r="AD17" i="5"/>
  <c r="Z16" i="5"/>
  <c r="E15" i="5"/>
  <c r="W16" i="5"/>
  <c r="K11" i="5"/>
  <c r="Z12" i="5"/>
  <c r="AD12" i="5"/>
  <c r="H13" i="5"/>
  <c r="Z13" i="5"/>
  <c r="AD13" i="5"/>
  <c r="H14" i="5"/>
  <c r="Z14" i="5"/>
  <c r="AD14" i="5"/>
  <c r="E16" i="5"/>
  <c r="X16" i="5"/>
  <c r="AB16" i="5"/>
  <c r="AF16" i="5"/>
  <c r="W17" i="5"/>
  <c r="AA17" i="5"/>
  <c r="AE17" i="5"/>
  <c r="Z18" i="5"/>
  <c r="AD18" i="5"/>
  <c r="Z11" i="5"/>
  <c r="AD11" i="5"/>
  <c r="W12" i="5"/>
  <c r="AA12" i="5"/>
  <c r="W13" i="5"/>
  <c r="AA13" i="5"/>
  <c r="W14" i="5"/>
  <c r="AA14" i="5"/>
  <c r="Z15" i="5"/>
  <c r="Y16" i="5"/>
  <c r="X17" i="5"/>
  <c r="AB17" i="5"/>
  <c r="W18" i="5"/>
  <c r="AA18" i="5"/>
  <c r="Z16" i="4"/>
  <c r="E15" i="4"/>
  <c r="W16" i="4"/>
  <c r="AD17" i="4"/>
  <c r="K11" i="4"/>
  <c r="Z12" i="4"/>
  <c r="AD12" i="4"/>
  <c r="H13" i="4"/>
  <c r="Z13" i="4"/>
  <c r="AD13" i="4"/>
  <c r="H14" i="4"/>
  <c r="Z14" i="4"/>
  <c r="AD14" i="4"/>
  <c r="Y15" i="4"/>
  <c r="AC15" i="4"/>
  <c r="E16" i="4"/>
  <c r="X16" i="4"/>
  <c r="AB16" i="4"/>
  <c r="AF16" i="4"/>
  <c r="W17" i="4"/>
  <c r="AA17" i="4"/>
  <c r="AE17" i="4"/>
  <c r="Z18" i="4"/>
  <c r="AD18" i="4"/>
  <c r="AD16" i="4"/>
  <c r="AA16" i="4"/>
  <c r="AE16" i="4"/>
  <c r="Z17" i="4"/>
  <c r="Z11" i="4"/>
  <c r="AD11" i="4"/>
  <c r="W12" i="4"/>
  <c r="AA12" i="4"/>
  <c r="W13" i="4"/>
  <c r="AA13" i="4"/>
  <c r="W14" i="4"/>
  <c r="AA14" i="4"/>
  <c r="Z15" i="4"/>
  <c r="Y16" i="4"/>
  <c r="X17" i="4"/>
  <c r="AB17" i="4"/>
  <c r="W18" i="4"/>
  <c r="AA18" i="4"/>
  <c r="AD15" i="3"/>
  <c r="W15" i="3"/>
  <c r="AF16" i="3"/>
  <c r="AB16" i="3"/>
  <c r="X16" i="3"/>
  <c r="AE16" i="3"/>
  <c r="AA16" i="3"/>
  <c r="W16" i="3"/>
  <c r="AD16" i="3"/>
  <c r="F19" i="3"/>
  <c r="F20" i="3" s="1"/>
  <c r="K11" i="3"/>
  <c r="AC15" i="3"/>
  <c r="Y15" i="3"/>
  <c r="AF15" i="3"/>
  <c r="AB15" i="3"/>
  <c r="X15" i="3"/>
  <c r="E18" i="3"/>
  <c r="AC11" i="3"/>
  <c r="Y11" i="3"/>
  <c r="D19" i="3"/>
  <c r="D20" i="3" s="1"/>
  <c r="AF11" i="3"/>
  <c r="AB11" i="3"/>
  <c r="X11" i="3"/>
  <c r="AD11" i="3"/>
  <c r="J19" i="3"/>
  <c r="J20" i="3" s="1"/>
  <c r="Z15" i="3"/>
  <c r="Y16" i="3"/>
  <c r="G19" i="3"/>
  <c r="G20" i="3" s="1"/>
  <c r="W11" i="3"/>
  <c r="AE11" i="3"/>
  <c r="AA15" i="3"/>
  <c r="H16" i="3"/>
  <c r="Z16" i="3"/>
  <c r="E15" i="3"/>
  <c r="Z17" i="3"/>
  <c r="AD17" i="3"/>
  <c r="Z12" i="3"/>
  <c r="Z13" i="3"/>
  <c r="H14" i="3"/>
  <c r="Z14" i="3"/>
  <c r="W17" i="3"/>
  <c r="AA17" i="3"/>
  <c r="Z18" i="3"/>
  <c r="E17" i="2"/>
  <c r="H15" i="2"/>
  <c r="I15" i="2"/>
  <c r="K15" i="2" s="1"/>
  <c r="Z16" i="2"/>
  <c r="AD16" i="2"/>
  <c r="X11" i="2"/>
  <c r="AB11" i="2"/>
  <c r="AF11" i="2"/>
  <c r="Y12" i="2"/>
  <c r="AC12" i="2"/>
  <c r="Y13" i="2"/>
  <c r="AC13" i="2"/>
  <c r="Y14" i="2"/>
  <c r="AC14" i="2"/>
  <c r="W16" i="2"/>
  <c r="AA16" i="2"/>
  <c r="AE16" i="2"/>
  <c r="Z17" i="2"/>
  <c r="AD17" i="2"/>
  <c r="Y18" i="2"/>
  <c r="AC18" i="2"/>
  <c r="D19" i="2"/>
  <c r="D20" i="2" s="1"/>
  <c r="K11" i="2"/>
  <c r="Y11" i="2"/>
  <c r="AC11" i="2"/>
  <c r="Z12" i="2"/>
  <c r="Z13" i="2"/>
  <c r="AD13" i="2"/>
  <c r="Z14" i="2"/>
  <c r="AD14" i="2"/>
  <c r="E16" i="2"/>
  <c r="X16" i="2"/>
  <c r="AB16" i="2"/>
  <c r="AF16" i="2"/>
  <c r="AA17" i="2"/>
  <c r="AE17" i="2"/>
  <c r="Z18" i="2"/>
  <c r="AD18" i="2"/>
  <c r="Z11" i="2"/>
  <c r="AD11" i="2"/>
  <c r="W14" i="2"/>
  <c r="AA14" i="2"/>
  <c r="Z15" i="2"/>
  <c r="Y16" i="2"/>
  <c r="X17" i="2"/>
  <c r="AB17" i="2"/>
  <c r="W18" i="2"/>
  <c r="AA18" i="2"/>
  <c r="AF21" i="3" l="1"/>
  <c r="G21" i="2"/>
  <c r="J21" i="2"/>
  <c r="F21" i="2"/>
  <c r="G21" i="3"/>
  <c r="F21" i="3"/>
  <c r="J21" i="3"/>
  <c r="G21" i="4"/>
  <c r="J21" i="4"/>
  <c r="F21" i="4"/>
  <c r="F21" i="5"/>
  <c r="G21" i="5"/>
  <c r="F21" i="6"/>
  <c r="G21" i="6"/>
  <c r="J21" i="6"/>
  <c r="F21" i="1"/>
  <c r="G21" i="1"/>
  <c r="J21" i="1"/>
  <c r="E21" i="1"/>
  <c r="H18" i="6"/>
  <c r="I18" i="6"/>
  <c r="K18" i="6" s="1"/>
  <c r="AA21" i="3"/>
  <c r="I18" i="1"/>
  <c r="H18" i="1"/>
  <c r="H19" i="1" s="1"/>
  <c r="H20" i="1" s="1"/>
  <c r="AE21" i="5"/>
  <c r="AC21" i="5"/>
  <c r="AB19" i="5"/>
  <c r="AB20" i="5" s="1"/>
  <c r="W21" i="5"/>
  <c r="Y19" i="5"/>
  <c r="Y20" i="5" s="1"/>
  <c r="AA21" i="5"/>
  <c r="X21" i="5"/>
  <c r="AE19" i="5"/>
  <c r="AE20" i="5" s="1"/>
  <c r="Y21" i="5"/>
  <c r="AF19" i="5"/>
  <c r="AF20" i="5" s="1"/>
  <c r="AA19" i="5"/>
  <c r="AA20" i="5" s="1"/>
  <c r="AC19" i="5"/>
  <c r="AC20" i="5" s="1"/>
  <c r="AB21" i="5"/>
  <c r="AF21" i="5"/>
  <c r="X19" i="5"/>
  <c r="X20" i="5" s="1"/>
  <c r="W19" i="5"/>
  <c r="W20" i="5" s="1"/>
  <c r="AC21" i="4"/>
  <c r="AB19" i="4"/>
  <c r="AB20" i="4" s="1"/>
  <c r="Y21" i="4"/>
  <c r="AE19" i="4"/>
  <c r="AE20" i="4" s="1"/>
  <c r="Y19" i="4"/>
  <c r="Y20" i="4" s="1"/>
  <c r="X21" i="4"/>
  <c r="AF19" i="4"/>
  <c r="AF20" i="4" s="1"/>
  <c r="AF21" i="4"/>
  <c r="AC19" i="4"/>
  <c r="AC20" i="4" s="1"/>
  <c r="AB21" i="4"/>
  <c r="AA19" i="4"/>
  <c r="AA20" i="4" s="1"/>
  <c r="AA21" i="4"/>
  <c r="AE21" i="4"/>
  <c r="X19" i="4"/>
  <c r="X20" i="4" s="1"/>
  <c r="W19" i="4"/>
  <c r="W20" i="4" s="1"/>
  <c r="W21" i="4"/>
  <c r="AA19" i="3"/>
  <c r="AA20" i="3" s="1"/>
  <c r="Z21" i="3"/>
  <c r="Z19" i="3"/>
  <c r="Z20" i="3" s="1"/>
  <c r="AE19" i="2"/>
  <c r="AE20" i="2" s="1"/>
  <c r="AA21" i="2"/>
  <c r="AE21" i="2"/>
  <c r="W21" i="2"/>
  <c r="AA19" i="2"/>
  <c r="AA20" i="2" s="1"/>
  <c r="W19" i="2"/>
  <c r="W20" i="2" s="1"/>
  <c r="Z21" i="1"/>
  <c r="AD19" i="1"/>
  <c r="AD20" i="1" s="1"/>
  <c r="AA21" i="1"/>
  <c r="Y19" i="1"/>
  <c r="Y20" i="1" s="1"/>
  <c r="AC21" i="1"/>
  <c r="W19" i="1"/>
  <c r="W20" i="1" s="1"/>
  <c r="Y21" i="1"/>
  <c r="AB19" i="1"/>
  <c r="AB20" i="1" s="1"/>
  <c r="AB21" i="1"/>
  <c r="Z19" i="1"/>
  <c r="Z20" i="1" s="1"/>
  <c r="AA19" i="1"/>
  <c r="AA20" i="1" s="1"/>
  <c r="X19" i="1"/>
  <c r="X20" i="1" s="1"/>
  <c r="X21" i="1"/>
  <c r="AC19" i="1"/>
  <c r="AC20" i="1" s="1"/>
  <c r="AE21" i="1"/>
  <c r="AE19" i="1"/>
  <c r="AE20" i="1" s="1"/>
  <c r="AF21" i="1"/>
  <c r="AF19" i="1"/>
  <c r="AF20" i="1" s="1"/>
  <c r="W21" i="1"/>
  <c r="AD21" i="1"/>
  <c r="Y21" i="6"/>
  <c r="Y19" i="6"/>
  <c r="Y20" i="6" s="1"/>
  <c r="AD21" i="6"/>
  <c r="AD19" i="6"/>
  <c r="AD20" i="6" s="1"/>
  <c r="AB19" i="6"/>
  <c r="AB20" i="6" s="1"/>
  <c r="AB21" i="6"/>
  <c r="AE21" i="6"/>
  <c r="AE19" i="6"/>
  <c r="AE20" i="6" s="1"/>
  <c r="I17" i="6"/>
  <c r="K17" i="6" s="1"/>
  <c r="K19" i="6" s="1"/>
  <c r="K20" i="6" s="1"/>
  <c r="H17" i="6"/>
  <c r="AC21" i="6"/>
  <c r="AC19" i="6"/>
  <c r="AC20" i="6" s="1"/>
  <c r="AF19" i="6"/>
  <c r="AF20" i="6" s="1"/>
  <c r="AF21" i="6"/>
  <c r="W21" i="6"/>
  <c r="W19" i="6"/>
  <c r="W20" i="6" s="1"/>
  <c r="E19" i="6"/>
  <c r="E20" i="6" s="1"/>
  <c r="AA19" i="6"/>
  <c r="AA20" i="6" s="1"/>
  <c r="AA21" i="6"/>
  <c r="X19" i="6"/>
  <c r="X20" i="6" s="1"/>
  <c r="X21" i="6"/>
  <c r="Z21" i="6"/>
  <c r="Z19" i="6"/>
  <c r="Z20" i="6" s="1"/>
  <c r="E17" i="5"/>
  <c r="H15" i="5"/>
  <c r="I15" i="5"/>
  <c r="Z21" i="5"/>
  <c r="Z19" i="5"/>
  <c r="Z20" i="5" s="1"/>
  <c r="H16" i="5"/>
  <c r="I16" i="5"/>
  <c r="K16" i="5" s="1"/>
  <c r="E18" i="5"/>
  <c r="AD21" i="5"/>
  <c r="AD19" i="5"/>
  <c r="AD20" i="5" s="1"/>
  <c r="AD21" i="4"/>
  <c r="AD19" i="4"/>
  <c r="AD20" i="4" s="1"/>
  <c r="Z21" i="4"/>
  <c r="Z19" i="4"/>
  <c r="Z20" i="4" s="1"/>
  <c r="I16" i="4"/>
  <c r="K16" i="4" s="1"/>
  <c r="E18" i="4"/>
  <c r="H16" i="4"/>
  <c r="E17" i="4"/>
  <c r="H15" i="4"/>
  <c r="I15" i="4"/>
  <c r="X19" i="3"/>
  <c r="X20" i="3" s="1"/>
  <c r="X21" i="3"/>
  <c r="AB19" i="3"/>
  <c r="AB20" i="3" s="1"/>
  <c r="AB21" i="3"/>
  <c r="AF19" i="3"/>
  <c r="AF20" i="3" s="1"/>
  <c r="W19" i="3"/>
  <c r="W20" i="3" s="1"/>
  <c r="W21" i="3"/>
  <c r="Y19" i="3"/>
  <c r="Y20" i="3" s="1"/>
  <c r="Y21" i="3"/>
  <c r="AC19" i="3"/>
  <c r="AC20" i="3" s="1"/>
  <c r="AC21" i="3"/>
  <c r="E17" i="3"/>
  <c r="I15" i="3"/>
  <c r="H15" i="3"/>
  <c r="AE19" i="3"/>
  <c r="AE20" i="3" s="1"/>
  <c r="AE21" i="3"/>
  <c r="AD21" i="3"/>
  <c r="AD19" i="3"/>
  <c r="AD20" i="3" s="1"/>
  <c r="H18" i="3"/>
  <c r="I18" i="3"/>
  <c r="K18" i="3" s="1"/>
  <c r="I17" i="2"/>
  <c r="K17" i="2" s="1"/>
  <c r="H17" i="2"/>
  <c r="Z21" i="2"/>
  <c r="Z19" i="2"/>
  <c r="Z20" i="2" s="1"/>
  <c r="AF19" i="2"/>
  <c r="AF20" i="2" s="1"/>
  <c r="AF21" i="2"/>
  <c r="Y19" i="2"/>
  <c r="Y20" i="2" s="1"/>
  <c r="Y21" i="2"/>
  <c r="AD21" i="2"/>
  <c r="AD19" i="2"/>
  <c r="AD20" i="2" s="1"/>
  <c r="I16" i="2"/>
  <c r="K16" i="2" s="1"/>
  <c r="E18" i="2"/>
  <c r="H16" i="2"/>
  <c r="AC19" i="2"/>
  <c r="AC20" i="2" s="1"/>
  <c r="AC21" i="2"/>
  <c r="AB19" i="2"/>
  <c r="AB20" i="2" s="1"/>
  <c r="AB21" i="2"/>
  <c r="X19" i="2"/>
  <c r="X20" i="2" s="1"/>
  <c r="X21" i="2"/>
  <c r="AF22" i="3" l="1"/>
  <c r="D34" i="3" s="1"/>
  <c r="H19" i="6"/>
  <c r="H20" i="6" s="1"/>
  <c r="H21" i="6"/>
  <c r="K21" i="6"/>
  <c r="E21" i="6"/>
  <c r="H21" i="1"/>
  <c r="I19" i="6"/>
  <c r="I20" i="6" s="1"/>
  <c r="K18" i="1"/>
  <c r="K19" i="1" s="1"/>
  <c r="K20" i="1" s="1"/>
  <c r="I19" i="1"/>
  <c r="I20" i="1" s="1"/>
  <c r="AF22" i="6"/>
  <c r="AF22" i="5"/>
  <c r="D34" i="5" s="1"/>
  <c r="D37" i="5" s="1"/>
  <c r="AF22" i="4"/>
  <c r="D34" i="4" s="1"/>
  <c r="D37" i="4" s="1"/>
  <c r="D37" i="3"/>
  <c r="AF22" i="2"/>
  <c r="D34" i="2" s="1"/>
  <c r="D37" i="2" s="1"/>
  <c r="AF22" i="1"/>
  <c r="I18" i="5"/>
  <c r="K18" i="5" s="1"/>
  <c r="H18" i="5"/>
  <c r="I17" i="5"/>
  <c r="K17" i="5" s="1"/>
  <c r="H17" i="5"/>
  <c r="H19" i="5" s="1"/>
  <c r="H20" i="5" s="1"/>
  <c r="K15" i="5"/>
  <c r="E19" i="5"/>
  <c r="E20" i="5" s="1"/>
  <c r="I18" i="4"/>
  <c r="K18" i="4" s="1"/>
  <c r="H18" i="4"/>
  <c r="H17" i="4"/>
  <c r="I17" i="4"/>
  <c r="K17" i="4" s="1"/>
  <c r="E19" i="4"/>
  <c r="E20" i="4" s="1"/>
  <c r="K15" i="4"/>
  <c r="K15" i="3"/>
  <c r="I17" i="3"/>
  <c r="K17" i="3" s="1"/>
  <c r="H17" i="3"/>
  <c r="H19" i="3" s="1"/>
  <c r="H20" i="3" s="1"/>
  <c r="E19" i="3"/>
  <c r="E20" i="3" s="1"/>
  <c r="I18" i="2"/>
  <c r="K18" i="2" s="1"/>
  <c r="K19" i="2" s="1"/>
  <c r="K20" i="2" s="1"/>
  <c r="H18" i="2"/>
  <c r="H19" i="2" s="1"/>
  <c r="H20" i="2" s="1"/>
  <c r="E19" i="2"/>
  <c r="E20" i="2" s="1"/>
  <c r="E21" i="2" l="1"/>
  <c r="E25" i="2"/>
  <c r="E26" i="2"/>
  <c r="H21" i="2"/>
  <c r="H25" i="2"/>
  <c r="H26" i="2"/>
  <c r="D25" i="2"/>
  <c r="G26" i="2"/>
  <c r="F25" i="2"/>
  <c r="J26" i="2"/>
  <c r="G25" i="2"/>
  <c r="F26" i="2"/>
  <c r="J25" i="2"/>
  <c r="D26" i="2"/>
  <c r="K21" i="2"/>
  <c r="K25" i="2"/>
  <c r="K26" i="2"/>
  <c r="H21" i="3"/>
  <c r="H25" i="3"/>
  <c r="H26" i="3"/>
  <c r="F26" i="3"/>
  <c r="G25" i="3"/>
  <c r="J26" i="3"/>
  <c r="D25" i="3"/>
  <c r="G26" i="3"/>
  <c r="F25" i="3"/>
  <c r="J25" i="3"/>
  <c r="D26" i="3"/>
  <c r="E21" i="3"/>
  <c r="E26" i="3"/>
  <c r="E25" i="3"/>
  <c r="E21" i="4"/>
  <c r="E26" i="4"/>
  <c r="E25" i="4"/>
  <c r="D25" i="4"/>
  <c r="G25" i="4"/>
  <c r="F26" i="4"/>
  <c r="G26" i="4"/>
  <c r="J25" i="4"/>
  <c r="F25" i="4"/>
  <c r="D26" i="4"/>
  <c r="J26" i="4"/>
  <c r="K19" i="4"/>
  <c r="K20" i="4" s="1"/>
  <c r="E21" i="5"/>
  <c r="E25" i="5"/>
  <c r="E26" i="5"/>
  <c r="H21" i="5"/>
  <c r="H25" i="5"/>
  <c r="H26" i="5"/>
  <c r="D26" i="5"/>
  <c r="F25" i="5"/>
  <c r="J25" i="5"/>
  <c r="G26" i="5"/>
  <c r="D25" i="5"/>
  <c r="J26" i="5"/>
  <c r="G25" i="5"/>
  <c r="F26" i="5"/>
  <c r="D34" i="6"/>
  <c r="D37" i="6" s="1"/>
  <c r="I26" i="6" s="1"/>
  <c r="I21" i="6"/>
  <c r="D22" i="6" s="1"/>
  <c r="D34" i="1"/>
  <c r="D37" i="1" s="1"/>
  <c r="K25" i="1" s="1"/>
  <c r="I21" i="1"/>
  <c r="K21" i="1"/>
  <c r="I19" i="4"/>
  <c r="I20" i="4" s="1"/>
  <c r="H19" i="4"/>
  <c r="H20" i="4" s="1"/>
  <c r="I19" i="3"/>
  <c r="I20" i="3" s="1"/>
  <c r="K19" i="3"/>
  <c r="K20" i="3" s="1"/>
  <c r="I19" i="5"/>
  <c r="I20" i="5" s="1"/>
  <c r="K19" i="5"/>
  <c r="K20" i="5" s="1"/>
  <c r="I19" i="2"/>
  <c r="I20" i="2" s="1"/>
  <c r="I25" i="1" l="1"/>
  <c r="K26" i="1"/>
  <c r="D22" i="1"/>
  <c r="K23" i="1" s="1"/>
  <c r="K24" i="1" s="1"/>
  <c r="I21" i="2"/>
  <c r="D22" i="2" s="1"/>
  <c r="E23" i="2" s="1"/>
  <c r="E24" i="2" s="1"/>
  <c r="I25" i="2"/>
  <c r="I26" i="2"/>
  <c r="I21" i="3"/>
  <c r="I26" i="3"/>
  <c r="I25" i="3"/>
  <c r="K21" i="3"/>
  <c r="K25" i="3"/>
  <c r="K26" i="3"/>
  <c r="I21" i="4"/>
  <c r="I25" i="4"/>
  <c r="I26" i="4"/>
  <c r="K21" i="4"/>
  <c r="K25" i="4"/>
  <c r="K26" i="4"/>
  <c r="H21" i="4"/>
  <c r="H25" i="4"/>
  <c r="H26" i="4"/>
  <c r="I21" i="5"/>
  <c r="I25" i="5"/>
  <c r="I26" i="5"/>
  <c r="K21" i="5"/>
  <c r="K25" i="5"/>
  <c r="K26" i="5"/>
  <c r="H23" i="6"/>
  <c r="H24" i="6" s="1"/>
  <c r="K23" i="6"/>
  <c r="K24" i="6" s="1"/>
  <c r="G23" i="6"/>
  <c r="G24" i="6" s="1"/>
  <c r="E23" i="6"/>
  <c r="E24" i="6" s="1"/>
  <c r="AF23" i="6"/>
  <c r="AF24" i="6" s="1"/>
  <c r="I23" i="6"/>
  <c r="I24" i="6" s="1"/>
  <c r="J23" i="6"/>
  <c r="J24" i="6" s="1"/>
  <c r="F23" i="6"/>
  <c r="F24" i="6" s="1"/>
  <c r="G25" i="6"/>
  <c r="F25" i="6"/>
  <c r="G26" i="6"/>
  <c r="J25" i="6"/>
  <c r="F26" i="6"/>
  <c r="D26" i="6"/>
  <c r="J26" i="6"/>
  <c r="D25" i="6"/>
  <c r="K26" i="6"/>
  <c r="E25" i="6"/>
  <c r="H26" i="6"/>
  <c r="H25" i="6"/>
  <c r="K25" i="6"/>
  <c r="E26" i="6"/>
  <c r="I25" i="6"/>
  <c r="G25" i="1"/>
  <c r="J26" i="1"/>
  <c r="E26" i="1"/>
  <c r="F26" i="1"/>
  <c r="D26" i="1"/>
  <c r="J25" i="1"/>
  <c r="F25" i="1"/>
  <c r="G26" i="1"/>
  <c r="D25" i="1"/>
  <c r="E25" i="1"/>
  <c r="H26" i="1"/>
  <c r="H25" i="1"/>
  <c r="I26" i="1"/>
  <c r="D22" i="5"/>
  <c r="J23" i="5" s="1"/>
  <c r="J24" i="5" s="1"/>
  <c r="D22" i="3" l="1"/>
  <c r="H23" i="3" s="1"/>
  <c r="H24" i="3" s="1"/>
  <c r="H23" i="1"/>
  <c r="H24" i="1" s="1"/>
  <c r="AF23" i="1"/>
  <c r="AF24" i="1" s="1"/>
  <c r="I23" i="1"/>
  <c r="I24" i="1" s="1"/>
  <c r="F23" i="1"/>
  <c r="F24" i="1" s="1"/>
  <c r="J23" i="1"/>
  <c r="J24" i="1" s="1"/>
  <c r="G23" i="1"/>
  <c r="G24" i="1" s="1"/>
  <c r="E23" i="1"/>
  <c r="E24" i="1" s="1"/>
  <c r="G23" i="3"/>
  <c r="G24" i="3" s="1"/>
  <c r="D22" i="4"/>
  <c r="H23" i="4" s="1"/>
  <c r="H24" i="4" s="1"/>
  <c r="AF23" i="2"/>
  <c r="AF24" i="2" s="1"/>
  <c r="AF23" i="5"/>
  <c r="AF24" i="5" s="1"/>
  <c r="H23" i="5"/>
  <c r="H24" i="5" s="1"/>
  <c r="E23" i="5"/>
  <c r="E24" i="5" s="1"/>
  <c r="G23" i="5"/>
  <c r="G24" i="5" s="1"/>
  <c r="K23" i="5"/>
  <c r="K24" i="5" s="1"/>
  <c r="F23" i="5"/>
  <c r="F24" i="5" s="1"/>
  <c r="I23" i="5"/>
  <c r="I24" i="5" s="1"/>
  <c r="H23" i="2"/>
  <c r="H24" i="2" s="1"/>
  <c r="K23" i="2"/>
  <c r="K24" i="2" s="1"/>
  <c r="F23" i="2"/>
  <c r="F24" i="2" s="1"/>
  <c r="G23" i="2"/>
  <c r="G24" i="2" s="1"/>
  <c r="J23" i="2"/>
  <c r="J24" i="2" s="1"/>
  <c r="I23" i="2"/>
  <c r="I24" i="2" s="1"/>
  <c r="F23" i="3" l="1"/>
  <c r="F24" i="3" s="1"/>
  <c r="J23" i="3"/>
  <c r="J24" i="3" s="1"/>
  <c r="I23" i="3"/>
  <c r="I24" i="3" s="1"/>
  <c r="E23" i="3"/>
  <c r="E24" i="3" s="1"/>
  <c r="K23" i="3"/>
  <c r="K24" i="3" s="1"/>
  <c r="AF23" i="3"/>
  <c r="AF24" i="3" s="1"/>
  <c r="E23" i="4"/>
  <c r="E24" i="4" s="1"/>
  <c r="G23" i="4"/>
  <c r="G24" i="4" s="1"/>
  <c r="I23" i="4"/>
  <c r="I24" i="4" s="1"/>
  <c r="F23" i="4"/>
  <c r="F24" i="4" s="1"/>
  <c r="J23" i="4"/>
  <c r="J24" i="4" s="1"/>
  <c r="AF23" i="4"/>
  <c r="AF24" i="4" s="1"/>
  <c r="K23" i="4"/>
  <c r="K24" i="4" s="1"/>
</calcChain>
</file>

<file path=xl/sharedStrings.xml><?xml version="1.0" encoding="utf-8"?>
<sst xmlns="http://schemas.openxmlformats.org/spreadsheetml/2006/main" count="408" uniqueCount="60">
  <si>
    <t>I</t>
  </si>
  <si>
    <t>Q</t>
  </si>
  <si>
    <t>Vfraction</t>
  </si>
  <si>
    <t>Q_Vfraction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</si>
  <si>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</si>
  <si>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</si>
  <si>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</si>
  <si>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</si>
  <si>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</si>
  <si>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</si>
  <si>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</si>
  <si>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</si>
  <si>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</si>
  <si>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</si>
  <si>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Row Sample Mean ym</t>
  </si>
  <si>
    <t>Sum</t>
  </si>
  <si>
    <t>mean(qi)</t>
  </si>
  <si>
    <t>Observations:</t>
  </si>
  <si>
    <t>Repetitions:</t>
  </si>
  <si>
    <t>Num. Factors:</t>
  </si>
  <si>
    <t>8*10*qi^2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</si>
  <si>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</si>
  <si>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</si>
  <si>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</si>
  <si>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</si>
  <si>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</si>
  <si>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</si>
  <si>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</si>
  <si>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</si>
  <si>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</si>
  <si>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</si>
  <si>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i</t>
  </si>
  <si>
    <t>Quantile</t>
  </si>
  <si>
    <t>NormalQ</t>
  </si>
  <si>
    <t>Residuals</t>
  </si>
  <si>
    <t>n</t>
  </si>
  <si>
    <t>i^0.14</t>
  </si>
  <si>
    <t>(1-i)</t>
  </si>
  <si>
    <t>(1-i)^0.14</t>
  </si>
  <si>
    <t>Mean</t>
  </si>
  <si>
    <t>Repetitions</t>
  </si>
  <si>
    <t>Upper Extreme</t>
  </si>
  <si>
    <t>CONFIDENCE INTERVALS</t>
  </si>
  <si>
    <t xml:space="preserve">Error Variance </t>
  </si>
  <si>
    <t>Percentile of Student’s T distribution (For  2^k (r-1) )</t>
  </si>
  <si>
    <t>Num. Of Exp</t>
  </si>
  <si>
    <t>Factor of CI</t>
  </si>
  <si>
    <t>T</t>
  </si>
  <si>
    <t>T_Q</t>
  </si>
  <si>
    <t>T_Vfraction</t>
  </si>
  <si>
    <t>T_Q_Vfraction</t>
  </si>
  <si>
    <t>Frac. Variation</t>
  </si>
  <si>
    <t>Frac. Variation(%)</t>
  </si>
  <si>
    <t>FACTORIAL ANALYSIS</t>
  </si>
  <si>
    <t>Results</t>
  </si>
  <si>
    <t>SST</t>
  </si>
  <si>
    <t>SSE</t>
  </si>
  <si>
    <t>SSQ</t>
  </si>
  <si>
    <t>qi Confidence Interval (95%)</t>
  </si>
  <si>
    <t>Lower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</si>
</sst>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6" xfId="0" applyFill="1" applyBorder="1"/>
    <xf numFmtId="0" fontId="0" fillId="4" borderId="8" xfId="0" applyFill="1" applyBorder="1"/>
    <xf numFmtId="0" fontId="0" fillId="3" borderId="18" xfId="0" applyFill="1" applyBorder="1"/>
    <xf numFmtId="0" fontId="0" fillId="5" borderId="5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2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19" xfId="0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0" fillId="0" borderId="26" xfId="0" applyBorder="1"/>
    <xf numFmtId="0" fontId="0" fillId="3" borderId="5" xfId="0" applyFill="1" applyBorder="1"/>
    <xf numFmtId="0" fontId="0" fillId="4" borderId="5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5" xfId="0" applyFill="1" applyBorder="1"/>
    <xf numFmtId="0" fontId="0" fillId="0" borderId="27" xfId="0" applyBorder="1"/>
    <xf numFmtId="0" fontId="0" fillId="0" borderId="28" xfId="0" applyBorder="1"/>
    <xf numFmtId="0" fontId="0" fillId="2" borderId="30" xfId="0" applyFill="1" applyBorder="1"/>
    <xf numFmtId="0" fontId="0" fillId="0" borderId="31" xfId="0" applyBorder="1"/>
    <xf numFmtId="0" fontId="2" fillId="2" borderId="26" xfId="0" applyFont="1" applyFill="1" applyBorder="1"/>
    <xf numFmtId="0" fontId="2" fillId="2" borderId="32" xfId="0" applyFont="1" applyFill="1" applyBorder="1"/>
    <xf numFmtId="0" fontId="0" fillId="0" borderId="33" xfId="0" applyBorder="1"/>
    <xf numFmtId="0" fontId="0" fillId="2" borderId="8" xfId="0" applyFill="1" applyBorder="1"/>
    <xf numFmtId="0" fontId="0" fillId="0" borderId="35" xfId="0" applyBorder="1"/>
    <xf numFmtId="0" fontId="0" fillId="2" borderId="32" xfId="0" applyFill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164" fontId="0" fillId="0" borderId="13" xfId="0" applyNumberFormat="1" applyBorder="1"/>
    <xf numFmtId="0" fontId="0" fillId="2" borderId="12" xfId="0" applyFill="1" applyBorder="1" applyAlignment="1">
      <alignment vertical="top" wrapText="1"/>
    </xf>
    <xf numFmtId="0" fontId="0" fillId="7" borderId="6" xfId="0" applyFill="1" applyBorder="1"/>
    <xf numFmtId="0" fontId="0" fillId="7" borderId="7" xfId="0" applyFill="1" applyBorder="1"/>
    <xf numFmtId="0" fontId="0" fillId="7" borderId="17" xfId="0" applyFill="1" applyBorder="1"/>
    <xf numFmtId="0" fontId="3" fillId="0" borderId="3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224276109871292E-3"/>
                  <c:y val="-0.19670025075240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Low_Single!$AO$5:$AO$84</c:f>
              <c:numCache>
                <c:formatCode>General</c:formatCode>
                <c:ptCount val="80"/>
                <c:pt idx="0">
                  <c:v>-9.3700787401620467E-3</c:v>
                </c:pt>
                <c:pt idx="1">
                  <c:v>-9.0026246719150382E-3</c:v>
                </c:pt>
                <c:pt idx="2">
                  <c:v>-5.9790026246749886E-3</c:v>
                </c:pt>
                <c:pt idx="3">
                  <c:v>-5.5643044619420054E-3</c:v>
                </c:pt>
                <c:pt idx="4">
                  <c:v>-4.6719160104959911E-3</c:v>
                </c:pt>
                <c:pt idx="5">
                  <c:v>-4.2782152230950174E-3</c:v>
                </c:pt>
                <c:pt idx="6">
                  <c:v>-3.766404199475E-3</c:v>
                </c:pt>
                <c:pt idx="7">
                  <c:v>-3.5958005249320251E-3</c:v>
                </c:pt>
                <c:pt idx="8">
                  <c:v>-2.9790026246720031E-3</c:v>
                </c:pt>
                <c:pt idx="9">
                  <c:v>-2.414698162731987E-3</c:v>
                </c:pt>
                <c:pt idx="10">
                  <c:v>-2.04199475065503E-3</c:v>
                </c:pt>
                <c:pt idx="11">
                  <c:v>-1.7847769028860321E-3</c:v>
                </c:pt>
                <c:pt idx="12">
                  <c:v>-1.666666666667004E-3</c:v>
                </c:pt>
                <c:pt idx="13">
                  <c:v>-1.6535433070850041E-3</c:v>
                </c:pt>
                <c:pt idx="14">
                  <c:v>-1.5065616797897969E-3</c:v>
                </c:pt>
                <c:pt idx="15">
                  <c:v>-1.469816272965996E-3</c:v>
                </c:pt>
                <c:pt idx="16">
                  <c:v>-1.359580052495035E-3</c:v>
                </c:pt>
                <c:pt idx="17">
                  <c:v>-1.1916010498687971E-3</c:v>
                </c:pt>
                <c:pt idx="18">
                  <c:v>-6.6666666666679794E-4</c:v>
                </c:pt>
                <c:pt idx="19">
                  <c:v>-1.5748031496598541E-4</c:v>
                </c:pt>
                <c:pt idx="20">
                  <c:v>-7.8740157480199991E-5</c:v>
                </c:pt>
                <c:pt idx="21">
                  <c:v>-7.8740157480199991E-5</c:v>
                </c:pt>
                <c:pt idx="22">
                  <c:v>-7.8740157480199991E-5</c:v>
                </c:pt>
                <c:pt idx="23">
                  <c:v>-7.8740157480199991E-5</c:v>
                </c:pt>
                <c:pt idx="24">
                  <c:v>-7.8740157480199991E-5</c:v>
                </c:pt>
                <c:pt idx="25">
                  <c:v>-7.8740157480199991E-5</c:v>
                </c:pt>
                <c:pt idx="26">
                  <c:v>-3.1496062992000001E-5</c:v>
                </c:pt>
                <c:pt idx="27">
                  <c:v>-3.1496062992000001E-5</c:v>
                </c:pt>
                <c:pt idx="28">
                  <c:v>-3.1496062992000001E-5</c:v>
                </c:pt>
                <c:pt idx="29">
                  <c:v>-3.1496062992000001E-5</c:v>
                </c:pt>
                <c:pt idx="30">
                  <c:v>-3.1496062992000001E-5</c:v>
                </c:pt>
                <c:pt idx="31">
                  <c:v>-3.1496062992000001E-5</c:v>
                </c:pt>
                <c:pt idx="32">
                  <c:v>5.2493438350009747E-6</c:v>
                </c:pt>
                <c:pt idx="33">
                  <c:v>1.574803149620441E-5</c:v>
                </c:pt>
                <c:pt idx="34">
                  <c:v>2.0997375327999999E-5</c:v>
                </c:pt>
                <c:pt idx="35">
                  <c:v>2.0997375327999999E-5</c:v>
                </c:pt>
                <c:pt idx="36">
                  <c:v>3.9370078739997538E-5</c:v>
                </c:pt>
                <c:pt idx="37">
                  <c:v>5.2493438319799998E-5</c:v>
                </c:pt>
                <c:pt idx="38">
                  <c:v>5.2493438319799998E-5</c:v>
                </c:pt>
                <c:pt idx="39">
                  <c:v>6.8241469816203437E-5</c:v>
                </c:pt>
                <c:pt idx="40">
                  <c:v>7.3490813647999998E-5</c:v>
                </c:pt>
                <c:pt idx="41">
                  <c:v>7.3490813647999998E-5</c:v>
                </c:pt>
                <c:pt idx="42">
                  <c:v>1.049868766440087E-4</c:v>
                </c:pt>
                <c:pt idx="43">
                  <c:v>1.7060367454099781E-4</c:v>
                </c:pt>
                <c:pt idx="44">
                  <c:v>1.837270341208E-4</c:v>
                </c:pt>
                <c:pt idx="45">
                  <c:v>1.837270341208E-4</c:v>
                </c:pt>
                <c:pt idx="46">
                  <c:v>2.0997375328402071E-4</c:v>
                </c:pt>
                <c:pt idx="47">
                  <c:v>2.7821522309720218E-4</c:v>
                </c:pt>
                <c:pt idx="48">
                  <c:v>2.7821522309720218E-4</c:v>
                </c:pt>
                <c:pt idx="49">
                  <c:v>3.2020997375498128E-4</c:v>
                </c:pt>
                <c:pt idx="50">
                  <c:v>3.2020997375498128E-4</c:v>
                </c:pt>
                <c:pt idx="51">
                  <c:v>5.7742782152492289E-4</c:v>
                </c:pt>
                <c:pt idx="52">
                  <c:v>5.9317585301820255E-4</c:v>
                </c:pt>
                <c:pt idx="53">
                  <c:v>6.2992125984401293E-4</c:v>
                </c:pt>
                <c:pt idx="54">
                  <c:v>6.9553805774300037E-4</c:v>
                </c:pt>
                <c:pt idx="55">
                  <c:v>6.9553805774300037E-4</c:v>
                </c:pt>
                <c:pt idx="56">
                  <c:v>8.3989501312498049E-4</c:v>
                </c:pt>
                <c:pt idx="57">
                  <c:v>1.013123359580204E-3</c:v>
                </c:pt>
                <c:pt idx="58">
                  <c:v>1.0551181102350089E-3</c:v>
                </c:pt>
                <c:pt idx="59">
                  <c:v>1.1181102362202049E-3</c:v>
                </c:pt>
                <c:pt idx="60">
                  <c:v>1.1286089238879971E-3</c:v>
                </c:pt>
                <c:pt idx="61">
                  <c:v>1.3700787401549901E-3</c:v>
                </c:pt>
                <c:pt idx="62">
                  <c:v>1.4829396325459971E-3</c:v>
                </c:pt>
                <c:pt idx="63">
                  <c:v>1.522309711287972E-3</c:v>
                </c:pt>
                <c:pt idx="64">
                  <c:v>1.522309711287972E-3</c:v>
                </c:pt>
                <c:pt idx="65">
                  <c:v>1.7585301837249601E-3</c:v>
                </c:pt>
                <c:pt idx="66">
                  <c:v>1.7585301837249601E-3</c:v>
                </c:pt>
                <c:pt idx="67">
                  <c:v>1.7585301837249601E-3</c:v>
                </c:pt>
                <c:pt idx="68">
                  <c:v>2.099737532804014E-3</c:v>
                </c:pt>
                <c:pt idx="69">
                  <c:v>2.3097112860839819E-3</c:v>
                </c:pt>
                <c:pt idx="70">
                  <c:v>2.532808398949996E-3</c:v>
                </c:pt>
                <c:pt idx="71">
                  <c:v>2.6771653543249401E-3</c:v>
                </c:pt>
                <c:pt idx="72">
                  <c:v>2.7296587926540221E-3</c:v>
                </c:pt>
                <c:pt idx="73">
                  <c:v>2.7952755905509968E-3</c:v>
                </c:pt>
                <c:pt idx="74">
                  <c:v>2.8398950131249818E-3</c:v>
                </c:pt>
                <c:pt idx="75">
                  <c:v>2.9658792650879562E-3</c:v>
                </c:pt>
                <c:pt idx="76">
                  <c:v>3.469816272964998E-3</c:v>
                </c:pt>
                <c:pt idx="77">
                  <c:v>4.8031496062980183E-3</c:v>
                </c:pt>
                <c:pt idx="78">
                  <c:v>5.5643044619450022E-3</c:v>
                </c:pt>
                <c:pt idx="79">
                  <c:v>9.0026246719180358E-3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A-47A3-9A9E-52A0003A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99504"/>
        <c:axId val="277214064"/>
      </c:scatterChart>
      <c:valAx>
        <c:axId val="2771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14064"/>
        <c:crosses val="autoZero"/>
        <c:crossBetween val="midCat"/>
      </c:valAx>
      <c:valAx>
        <c:axId val="277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14632545931757E-3"/>
                  <c:y val="-0.1745211260357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Medium_Bulk!$AO$5:$AO$84</c:f>
              <c:numCache>
                <c:formatCode>General</c:formatCode>
                <c:ptCount val="80"/>
                <c:pt idx="0">
                  <c:v>-1.4960629921260019E-2</c:v>
                </c:pt>
                <c:pt idx="1">
                  <c:v>-1.275590551181394E-2</c:v>
                </c:pt>
                <c:pt idx="2">
                  <c:v>-9.3438320209939252E-3</c:v>
                </c:pt>
                <c:pt idx="3">
                  <c:v>-7.6115485564299812E-3</c:v>
                </c:pt>
                <c:pt idx="4">
                  <c:v>-6.9238845144329866E-3</c:v>
                </c:pt>
                <c:pt idx="5">
                  <c:v>-6.0209973753280188E-3</c:v>
                </c:pt>
                <c:pt idx="6">
                  <c:v>-5.5118110236199716E-3</c:v>
                </c:pt>
                <c:pt idx="7">
                  <c:v>-4.9212598425201074E-3</c:v>
                </c:pt>
                <c:pt idx="8">
                  <c:v>-4.5144356955340026E-3</c:v>
                </c:pt>
                <c:pt idx="9">
                  <c:v>-3.8713910761151021E-3</c:v>
                </c:pt>
                <c:pt idx="10">
                  <c:v>-3.7007874015739239E-3</c:v>
                </c:pt>
                <c:pt idx="11">
                  <c:v>-3.6587926509180362E-3</c:v>
                </c:pt>
                <c:pt idx="12">
                  <c:v>-3.6167979002629802E-3</c:v>
                </c:pt>
                <c:pt idx="13">
                  <c:v>-3.5958005249339948E-3</c:v>
                </c:pt>
                <c:pt idx="14">
                  <c:v>-2.8215223097111039E-3</c:v>
                </c:pt>
                <c:pt idx="15">
                  <c:v>-2.7769028871429961E-3</c:v>
                </c:pt>
                <c:pt idx="16">
                  <c:v>-2.451443569558009E-3</c:v>
                </c:pt>
                <c:pt idx="17">
                  <c:v>-2.2965879265091009E-3</c:v>
                </c:pt>
                <c:pt idx="18">
                  <c:v>-2.283464566934013E-3</c:v>
                </c:pt>
                <c:pt idx="19">
                  <c:v>-1.9737532808401011E-3</c:v>
                </c:pt>
                <c:pt idx="20">
                  <c:v>-1.769028871390597E-3</c:v>
                </c:pt>
                <c:pt idx="21">
                  <c:v>-1.6062992125981011E-3</c:v>
                </c:pt>
                <c:pt idx="22">
                  <c:v>-1.517060367452999E-3</c:v>
                </c:pt>
                <c:pt idx="23">
                  <c:v>-1.4540682414696041E-3</c:v>
                </c:pt>
                <c:pt idx="24">
                  <c:v>-1.133858267716101E-3</c:v>
                </c:pt>
                <c:pt idx="25">
                  <c:v>-9.2913385826760148E-4</c:v>
                </c:pt>
                <c:pt idx="26">
                  <c:v>-8.5301837270310155E-4</c:v>
                </c:pt>
                <c:pt idx="27">
                  <c:v>-8.3989501312400905E-4</c:v>
                </c:pt>
                <c:pt idx="28">
                  <c:v>-7.1391076115510238E-4</c:v>
                </c:pt>
                <c:pt idx="29">
                  <c:v>-7.08661417324008E-4</c:v>
                </c:pt>
                <c:pt idx="30">
                  <c:v>-5.5118110236390683E-4</c:v>
                </c:pt>
                <c:pt idx="31">
                  <c:v>-5.0918635170801863E-4</c:v>
                </c:pt>
                <c:pt idx="32">
                  <c:v>-5.0393700787410359E-4</c:v>
                </c:pt>
                <c:pt idx="33">
                  <c:v>-2.9921259842560077E-4</c:v>
                </c:pt>
                <c:pt idx="34">
                  <c:v>-2.9921259842560077E-4</c:v>
                </c:pt>
                <c:pt idx="35">
                  <c:v>2.0997375327899002E-5</c:v>
                </c:pt>
                <c:pt idx="36">
                  <c:v>2.7821522309739999E-4</c:v>
                </c:pt>
                <c:pt idx="37">
                  <c:v>3.2808398950089768E-4</c:v>
                </c:pt>
                <c:pt idx="38">
                  <c:v>4.3569553805739708E-4</c:v>
                </c:pt>
                <c:pt idx="39">
                  <c:v>5.2493438320000418E-4</c:v>
                </c:pt>
                <c:pt idx="40">
                  <c:v>5.4068241470198175E-4</c:v>
                </c:pt>
                <c:pt idx="41">
                  <c:v>6.9816272965839837E-4</c:v>
                </c:pt>
                <c:pt idx="42">
                  <c:v>7.3490813648599551E-4</c:v>
                </c:pt>
                <c:pt idx="43">
                  <c:v>7.506561679793966E-4</c:v>
                </c:pt>
                <c:pt idx="44">
                  <c:v>7.9265091863700565E-4</c:v>
                </c:pt>
                <c:pt idx="45">
                  <c:v>8.0839895013089941E-4</c:v>
                </c:pt>
                <c:pt idx="46">
                  <c:v>8.5564304462198981E-4</c:v>
                </c:pt>
                <c:pt idx="47">
                  <c:v>1.1286089238859991E-3</c:v>
                </c:pt>
                <c:pt idx="48">
                  <c:v>1.2808398950128991E-3</c:v>
                </c:pt>
                <c:pt idx="49">
                  <c:v>1.328083989501988E-3</c:v>
                </c:pt>
                <c:pt idx="50">
                  <c:v>1.679790026246075E-3</c:v>
                </c:pt>
                <c:pt idx="51">
                  <c:v>1.7532808398949E-3</c:v>
                </c:pt>
                <c:pt idx="52">
                  <c:v>1.7847769028860041E-3</c:v>
                </c:pt>
                <c:pt idx="53">
                  <c:v>1.853018372701964E-3</c:v>
                </c:pt>
                <c:pt idx="54">
                  <c:v>1.9160104986860049E-3</c:v>
                </c:pt>
                <c:pt idx="55">
                  <c:v>1.9422572178460771E-3</c:v>
                </c:pt>
                <c:pt idx="56">
                  <c:v>2.0341207349078988E-3</c:v>
                </c:pt>
                <c:pt idx="57">
                  <c:v>2.0682414698168991E-3</c:v>
                </c:pt>
                <c:pt idx="58">
                  <c:v>2.2624671915970058E-3</c:v>
                </c:pt>
                <c:pt idx="59">
                  <c:v>2.472440944877002E-3</c:v>
                </c:pt>
                <c:pt idx="60">
                  <c:v>2.5879265091863991E-3</c:v>
                </c:pt>
                <c:pt idx="61">
                  <c:v>2.6246719160100129E-3</c:v>
                </c:pt>
                <c:pt idx="62">
                  <c:v>3.0078740157519772E-3</c:v>
                </c:pt>
                <c:pt idx="63">
                  <c:v>3.0183727034099879E-3</c:v>
                </c:pt>
                <c:pt idx="64">
                  <c:v>3.0183727034099879E-3</c:v>
                </c:pt>
                <c:pt idx="65">
                  <c:v>3.049868766407005E-3</c:v>
                </c:pt>
                <c:pt idx="66">
                  <c:v>3.049868766407005E-3</c:v>
                </c:pt>
                <c:pt idx="67">
                  <c:v>3.207349081367022E-3</c:v>
                </c:pt>
                <c:pt idx="68">
                  <c:v>3.2152230971128968E-3</c:v>
                </c:pt>
                <c:pt idx="69">
                  <c:v>4.3963254593178958E-3</c:v>
                </c:pt>
                <c:pt idx="70">
                  <c:v>4.4356955380560614E-3</c:v>
                </c:pt>
                <c:pt idx="71">
                  <c:v>4.7900262467188981E-3</c:v>
                </c:pt>
                <c:pt idx="72">
                  <c:v>4.8556430446199386E-3</c:v>
                </c:pt>
                <c:pt idx="73">
                  <c:v>5.0551181102319884E-3</c:v>
                </c:pt>
                <c:pt idx="74">
                  <c:v>5.3543307086660894E-3</c:v>
                </c:pt>
                <c:pt idx="75">
                  <c:v>5.3805774278199436E-3</c:v>
                </c:pt>
                <c:pt idx="76">
                  <c:v>6.3779527559059968E-3</c:v>
                </c:pt>
                <c:pt idx="77">
                  <c:v>6.4041994750660969E-3</c:v>
                </c:pt>
                <c:pt idx="78">
                  <c:v>6.5354330708660702E-3</c:v>
                </c:pt>
                <c:pt idx="79">
                  <c:v>8.6614173228399816E-3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B-40FC-B3E0-89259E53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8656"/>
        <c:axId val="273087824"/>
      </c:scatterChart>
      <c:valAx>
        <c:axId val="2730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7824"/>
        <c:crosses val="autoZero"/>
        <c:crossBetween val="midCat"/>
      </c:valAx>
      <c:valAx>
        <c:axId val="273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Medium_Bulk!$W$11:$AF$11</c:f>
              <c:numCache>
                <c:formatCode>General</c:formatCode>
                <c:ptCount val="10"/>
                <c:pt idx="0">
                  <c:v>-3.6587926509180357E-3</c:v>
                </c:pt>
                <c:pt idx="1">
                  <c:v>5.0551181102319875E-3</c:v>
                </c:pt>
                <c:pt idx="2">
                  <c:v>-5.0918635170801863E-4</c:v>
                </c:pt>
                <c:pt idx="3">
                  <c:v>3.0078740157519768E-3</c:v>
                </c:pt>
                <c:pt idx="4">
                  <c:v>5.4068241470198175E-4</c:v>
                </c:pt>
                <c:pt idx="5">
                  <c:v>-6.0209973753280188E-3</c:v>
                </c:pt>
                <c:pt idx="6">
                  <c:v>8.5564304462198981E-4</c:v>
                </c:pt>
                <c:pt idx="7">
                  <c:v>1.8530183727019645E-3</c:v>
                </c:pt>
                <c:pt idx="8">
                  <c:v>1.328083989501988E-3</c:v>
                </c:pt>
                <c:pt idx="9">
                  <c:v>-2.4514435695580095E-3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F-4F85-8D19-7242B4DE8D3E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Medium_Bulk!$W$12:$AF$12</c:f>
              <c:numCache>
                <c:formatCode>General</c:formatCode>
                <c:ptCount val="10"/>
                <c:pt idx="0">
                  <c:v>-9.3438320209939252E-3</c:v>
                </c:pt>
                <c:pt idx="1">
                  <c:v>6.5354330708660702E-3</c:v>
                </c:pt>
                <c:pt idx="2">
                  <c:v>1.9422572178460773E-3</c:v>
                </c:pt>
                <c:pt idx="3">
                  <c:v>6.4041994750660969E-3</c:v>
                </c:pt>
                <c:pt idx="4">
                  <c:v>-5.5118110236390683E-4</c:v>
                </c:pt>
                <c:pt idx="5">
                  <c:v>-1.2755905511813936E-2</c:v>
                </c:pt>
                <c:pt idx="6">
                  <c:v>4.4356955380560614E-3</c:v>
                </c:pt>
                <c:pt idx="7">
                  <c:v>5.3543307086660885E-3</c:v>
                </c:pt>
                <c:pt idx="8">
                  <c:v>1.6797900262460752E-3</c:v>
                </c:pt>
                <c:pt idx="9">
                  <c:v>-3.7007874015739239E-3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F-4F85-8D19-7242B4DE8D3E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Medium_Bulk!$W$13:$AF$13</c:f>
              <c:numCache>
                <c:formatCode>General</c:formatCode>
                <c:ptCount val="10"/>
                <c:pt idx="0">
                  <c:v>-3.6167979002630357E-3</c:v>
                </c:pt>
                <c:pt idx="1">
                  <c:v>3.2073490813669669E-3</c:v>
                </c:pt>
                <c:pt idx="2">
                  <c:v>-1.5170603674530547E-3</c:v>
                </c:pt>
                <c:pt idx="3">
                  <c:v>2.4724409448769469E-3</c:v>
                </c:pt>
                <c:pt idx="4">
                  <c:v>3.049868766406949E-3</c:v>
                </c:pt>
                <c:pt idx="5">
                  <c:v>-6.923884514433043E-3</c:v>
                </c:pt>
                <c:pt idx="6">
                  <c:v>7.9265091863695014E-4</c:v>
                </c:pt>
                <c:pt idx="7">
                  <c:v>3.049868766406949E-3</c:v>
                </c:pt>
                <c:pt idx="8">
                  <c:v>2.2624671915969508E-3</c:v>
                </c:pt>
                <c:pt idx="9">
                  <c:v>-2.7769028871430512E-3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F-4F85-8D19-7242B4DE8D3E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Medium_Bulk!$W$14:$AF$14</c:f>
              <c:numCache>
                <c:formatCode>General</c:formatCode>
                <c:ptCount val="10"/>
                <c:pt idx="0">
                  <c:v>-7.6115485564299812E-3</c:v>
                </c:pt>
                <c:pt idx="1">
                  <c:v>5.3805774278199436E-3</c:v>
                </c:pt>
                <c:pt idx="2">
                  <c:v>5.2493438320000418E-4</c:v>
                </c:pt>
                <c:pt idx="3">
                  <c:v>4.8556430446199395E-3</c:v>
                </c:pt>
                <c:pt idx="4">
                  <c:v>3.0183727034099883E-3</c:v>
                </c:pt>
                <c:pt idx="5">
                  <c:v>-1.4960629921260016E-2</c:v>
                </c:pt>
                <c:pt idx="6">
                  <c:v>2.6246719160100129E-3</c:v>
                </c:pt>
                <c:pt idx="7">
                  <c:v>8.6614173228399816E-3</c:v>
                </c:pt>
                <c:pt idx="8">
                  <c:v>3.0183727034099883E-3</c:v>
                </c:pt>
                <c:pt idx="9">
                  <c:v>-5.5118110236199724E-3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EF-4F85-8D19-7242B4DE8D3E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Medium_Bulk!$W$15:$AF$15</c:f>
              <c:numCache>
                <c:formatCode>General</c:formatCode>
                <c:ptCount val="10"/>
                <c:pt idx="0">
                  <c:v>-7.1391076115510238E-4</c:v>
                </c:pt>
                <c:pt idx="1">
                  <c:v>1.7532808398948996E-3</c:v>
                </c:pt>
                <c:pt idx="2">
                  <c:v>-1.1338582677161008E-3</c:v>
                </c:pt>
                <c:pt idx="3">
                  <c:v>1.2808398950128995E-3</c:v>
                </c:pt>
                <c:pt idx="4">
                  <c:v>2.0682414698168991E-3</c:v>
                </c:pt>
                <c:pt idx="5">
                  <c:v>-1.6062992125981009E-3</c:v>
                </c:pt>
                <c:pt idx="6">
                  <c:v>2.0997375327898998E-5</c:v>
                </c:pt>
                <c:pt idx="7">
                  <c:v>-1.9737532808401011E-3</c:v>
                </c:pt>
                <c:pt idx="8">
                  <c:v>8.0839895013089941E-4</c:v>
                </c:pt>
                <c:pt idx="9">
                  <c:v>-5.0393700787410359E-4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EF-4F85-8D19-7242B4DE8D3E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Medium_Bulk!$W$16:$AF$16</c:f>
              <c:numCache>
                <c:formatCode>General</c:formatCode>
                <c:ptCount val="10"/>
                <c:pt idx="0">
                  <c:v>-2.2965879265091013E-3</c:v>
                </c:pt>
                <c:pt idx="1">
                  <c:v>4.3963254593178958E-3</c:v>
                </c:pt>
                <c:pt idx="2">
                  <c:v>-2.8215223097111039E-3</c:v>
                </c:pt>
                <c:pt idx="3">
                  <c:v>3.2152230971128973E-3</c:v>
                </c:pt>
                <c:pt idx="4">
                  <c:v>4.7900262467188981E-3</c:v>
                </c:pt>
                <c:pt idx="5">
                  <c:v>-3.8713910761151021E-3</c:v>
                </c:pt>
                <c:pt idx="6">
                  <c:v>3.2808398950089773E-4</c:v>
                </c:pt>
                <c:pt idx="7">
                  <c:v>-4.9212598425201065E-3</c:v>
                </c:pt>
                <c:pt idx="8">
                  <c:v>2.0341207349078988E-3</c:v>
                </c:pt>
                <c:pt idx="9">
                  <c:v>-8.5301837270310155E-4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EF-4F85-8D19-7242B4DE8D3E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Medium_Bulk!$W$17:$AF$17</c:f>
              <c:numCache>
                <c:formatCode>General</c:formatCode>
                <c:ptCount val="10"/>
                <c:pt idx="0">
                  <c:v>-1.4540682414696041E-3</c:v>
                </c:pt>
                <c:pt idx="1">
                  <c:v>2.5879265091863987E-3</c:v>
                </c:pt>
                <c:pt idx="2">
                  <c:v>-2.9921259842560083E-4</c:v>
                </c:pt>
                <c:pt idx="3">
                  <c:v>2.7821522309739999E-4</c:v>
                </c:pt>
                <c:pt idx="4">
                  <c:v>7.506561679793966E-4</c:v>
                </c:pt>
                <c:pt idx="5">
                  <c:v>-1.7690288713905974E-3</c:v>
                </c:pt>
                <c:pt idx="6">
                  <c:v>4.3569553805739708E-4</c:v>
                </c:pt>
                <c:pt idx="7">
                  <c:v>-2.9921259842560083E-4</c:v>
                </c:pt>
                <c:pt idx="8">
                  <c:v>6.9816272965839837E-4</c:v>
                </c:pt>
                <c:pt idx="9">
                  <c:v>-9.2913385826760148E-4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EF-4F85-8D19-7242B4DE8D3E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Medium_Bulk!$W$18:$AF$18</c:f>
              <c:numCache>
                <c:formatCode>General</c:formatCode>
                <c:ptCount val="10"/>
                <c:pt idx="0">
                  <c:v>-3.5958005249339675E-3</c:v>
                </c:pt>
                <c:pt idx="1">
                  <c:v>6.3779527559060245E-3</c:v>
                </c:pt>
                <c:pt idx="2">
                  <c:v>-7.0866141732398025E-4</c:v>
                </c:pt>
                <c:pt idx="3">
                  <c:v>7.3490813648602327E-4</c:v>
                </c:pt>
                <c:pt idx="4">
                  <c:v>1.9160104986860327E-3</c:v>
                </c:pt>
                <c:pt idx="5">
                  <c:v>-4.5144356955339748E-3</c:v>
                </c:pt>
                <c:pt idx="6">
                  <c:v>1.1286089238860264E-3</c:v>
                </c:pt>
                <c:pt idx="7">
                  <c:v>-8.3989501312398129E-4</c:v>
                </c:pt>
                <c:pt idx="8">
                  <c:v>1.7847769028860316E-3</c:v>
                </c:pt>
                <c:pt idx="9">
                  <c:v>-2.2834645669339848E-3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EF-4F85-8D19-7242B4DE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Medium_Bulk!$W$11:$W$18</c:f>
              <c:numCache>
                <c:formatCode>General</c:formatCode>
                <c:ptCount val="8"/>
                <c:pt idx="0">
                  <c:v>-3.6587926509180357E-3</c:v>
                </c:pt>
                <c:pt idx="1">
                  <c:v>-9.3438320209939252E-3</c:v>
                </c:pt>
                <c:pt idx="2">
                  <c:v>-3.6167979002630357E-3</c:v>
                </c:pt>
                <c:pt idx="3">
                  <c:v>-7.6115485564299812E-3</c:v>
                </c:pt>
                <c:pt idx="4">
                  <c:v>-7.1391076115510238E-4</c:v>
                </c:pt>
                <c:pt idx="5">
                  <c:v>-2.2965879265091013E-3</c:v>
                </c:pt>
                <c:pt idx="6">
                  <c:v>-1.4540682414696041E-3</c:v>
                </c:pt>
                <c:pt idx="7">
                  <c:v>-3.5958005249339675E-3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9-4C7D-A3AE-8A9AA49F526F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Medium_Bulk!$X$11:$X$18</c:f>
              <c:numCache>
                <c:formatCode>General</c:formatCode>
                <c:ptCount val="8"/>
                <c:pt idx="0">
                  <c:v>5.0551181102319875E-3</c:v>
                </c:pt>
                <c:pt idx="1">
                  <c:v>6.5354330708660702E-3</c:v>
                </c:pt>
                <c:pt idx="2">
                  <c:v>3.2073490813669669E-3</c:v>
                </c:pt>
                <c:pt idx="3">
                  <c:v>5.3805774278199436E-3</c:v>
                </c:pt>
                <c:pt idx="4">
                  <c:v>1.7532808398948996E-3</c:v>
                </c:pt>
                <c:pt idx="5">
                  <c:v>4.3963254593178958E-3</c:v>
                </c:pt>
                <c:pt idx="6">
                  <c:v>2.5879265091863987E-3</c:v>
                </c:pt>
                <c:pt idx="7">
                  <c:v>6.3779527559060245E-3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9-4C7D-A3AE-8A9AA49F526F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Medium_Bulk!$Y$11:$Y$18</c:f>
              <c:numCache>
                <c:formatCode>General</c:formatCode>
                <c:ptCount val="8"/>
                <c:pt idx="0">
                  <c:v>-5.0918635170801863E-4</c:v>
                </c:pt>
                <c:pt idx="1">
                  <c:v>1.9422572178460773E-3</c:v>
                </c:pt>
                <c:pt idx="2">
                  <c:v>-1.5170603674530547E-3</c:v>
                </c:pt>
                <c:pt idx="3">
                  <c:v>5.2493438320000418E-4</c:v>
                </c:pt>
                <c:pt idx="4">
                  <c:v>-1.1338582677161008E-3</c:v>
                </c:pt>
                <c:pt idx="5">
                  <c:v>-2.8215223097111039E-3</c:v>
                </c:pt>
                <c:pt idx="6">
                  <c:v>-2.9921259842560083E-4</c:v>
                </c:pt>
                <c:pt idx="7">
                  <c:v>-7.0866141732398025E-4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9-4C7D-A3AE-8A9AA49F526F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Medium_Bulk!$Z$11:$Z$18</c:f>
              <c:numCache>
                <c:formatCode>General</c:formatCode>
                <c:ptCount val="8"/>
                <c:pt idx="0">
                  <c:v>3.0078740157519768E-3</c:v>
                </c:pt>
                <c:pt idx="1">
                  <c:v>6.4041994750660969E-3</c:v>
                </c:pt>
                <c:pt idx="2">
                  <c:v>2.4724409448769469E-3</c:v>
                </c:pt>
                <c:pt idx="3">
                  <c:v>4.8556430446199395E-3</c:v>
                </c:pt>
                <c:pt idx="4">
                  <c:v>1.2808398950128995E-3</c:v>
                </c:pt>
                <c:pt idx="5">
                  <c:v>3.2152230971128973E-3</c:v>
                </c:pt>
                <c:pt idx="6">
                  <c:v>2.7821522309739999E-4</c:v>
                </c:pt>
                <c:pt idx="7">
                  <c:v>7.3490813648602327E-4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99-4C7D-A3AE-8A9AA49F526F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Medium_Bulk!$AA$11:$AA$18</c:f>
              <c:numCache>
                <c:formatCode>General</c:formatCode>
                <c:ptCount val="8"/>
                <c:pt idx="0">
                  <c:v>5.4068241470198175E-4</c:v>
                </c:pt>
                <c:pt idx="1">
                  <c:v>-5.5118110236390683E-4</c:v>
                </c:pt>
                <c:pt idx="2">
                  <c:v>3.049868766406949E-3</c:v>
                </c:pt>
                <c:pt idx="3">
                  <c:v>3.0183727034099883E-3</c:v>
                </c:pt>
                <c:pt idx="4">
                  <c:v>2.0682414698168991E-3</c:v>
                </c:pt>
                <c:pt idx="5">
                  <c:v>4.7900262467188981E-3</c:v>
                </c:pt>
                <c:pt idx="6">
                  <c:v>7.506561679793966E-4</c:v>
                </c:pt>
                <c:pt idx="7">
                  <c:v>1.9160104986860327E-3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99-4C7D-A3AE-8A9AA49F526F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Medium_Bulk!$AB$11:$AB$18</c:f>
              <c:numCache>
                <c:formatCode>General</c:formatCode>
                <c:ptCount val="8"/>
                <c:pt idx="0">
                  <c:v>-6.0209973753280188E-3</c:v>
                </c:pt>
                <c:pt idx="1">
                  <c:v>-1.2755905511813936E-2</c:v>
                </c:pt>
                <c:pt idx="2">
                  <c:v>-6.923884514433043E-3</c:v>
                </c:pt>
                <c:pt idx="3">
                  <c:v>-1.4960629921260016E-2</c:v>
                </c:pt>
                <c:pt idx="4">
                  <c:v>-1.6062992125981009E-3</c:v>
                </c:pt>
                <c:pt idx="5">
                  <c:v>-3.8713910761151021E-3</c:v>
                </c:pt>
                <c:pt idx="6">
                  <c:v>-1.7690288713905974E-3</c:v>
                </c:pt>
                <c:pt idx="7">
                  <c:v>-4.5144356955339748E-3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99-4C7D-A3AE-8A9AA49F526F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Medium_Bulk!$AC$11:$AC$18</c:f>
              <c:numCache>
                <c:formatCode>General</c:formatCode>
                <c:ptCount val="8"/>
                <c:pt idx="0">
                  <c:v>8.5564304462198981E-4</c:v>
                </c:pt>
                <c:pt idx="1">
                  <c:v>4.4356955380560614E-3</c:v>
                </c:pt>
                <c:pt idx="2">
                  <c:v>7.9265091863695014E-4</c:v>
                </c:pt>
                <c:pt idx="3">
                  <c:v>2.6246719160100129E-3</c:v>
                </c:pt>
                <c:pt idx="4">
                  <c:v>2.0997375327898998E-5</c:v>
                </c:pt>
                <c:pt idx="5">
                  <c:v>3.2808398950089773E-4</c:v>
                </c:pt>
                <c:pt idx="6">
                  <c:v>4.3569553805739708E-4</c:v>
                </c:pt>
                <c:pt idx="7">
                  <c:v>1.1286089238860264E-3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99-4C7D-A3AE-8A9AA49F526F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Medium_Bulk!$AD$11:$AD$18</c:f>
              <c:numCache>
                <c:formatCode>General</c:formatCode>
                <c:ptCount val="8"/>
                <c:pt idx="0">
                  <c:v>1.8530183727019645E-3</c:v>
                </c:pt>
                <c:pt idx="1">
                  <c:v>5.3543307086660885E-3</c:v>
                </c:pt>
                <c:pt idx="2">
                  <c:v>3.049868766406949E-3</c:v>
                </c:pt>
                <c:pt idx="3">
                  <c:v>8.6614173228399816E-3</c:v>
                </c:pt>
                <c:pt idx="4">
                  <c:v>-1.9737532808401011E-3</c:v>
                </c:pt>
                <c:pt idx="5">
                  <c:v>-4.9212598425201065E-3</c:v>
                </c:pt>
                <c:pt idx="6">
                  <c:v>-2.9921259842560083E-4</c:v>
                </c:pt>
                <c:pt idx="7">
                  <c:v>-8.3989501312398129E-4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99-4C7D-A3AE-8A9AA49F526F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Medium_Bulk!$AE$11:$AE$18</c:f>
              <c:numCache>
                <c:formatCode>General</c:formatCode>
                <c:ptCount val="8"/>
                <c:pt idx="0">
                  <c:v>1.328083989501988E-3</c:v>
                </c:pt>
                <c:pt idx="1">
                  <c:v>1.6797900262460752E-3</c:v>
                </c:pt>
                <c:pt idx="2">
                  <c:v>2.2624671915969508E-3</c:v>
                </c:pt>
                <c:pt idx="3">
                  <c:v>3.0183727034099883E-3</c:v>
                </c:pt>
                <c:pt idx="4">
                  <c:v>8.0839895013089941E-4</c:v>
                </c:pt>
                <c:pt idx="5">
                  <c:v>2.0341207349078988E-3</c:v>
                </c:pt>
                <c:pt idx="6">
                  <c:v>6.9816272965839837E-4</c:v>
                </c:pt>
                <c:pt idx="7">
                  <c:v>1.7847769028860316E-3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99-4C7D-A3AE-8A9AA49F526F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0.19615223097112802</c:v>
                </c:pt>
                <c:pt idx="1">
                  <c:v>0.45133858267716392</c:v>
                </c:pt>
                <c:pt idx="2">
                  <c:v>0.21841994750656304</c:v>
                </c:pt>
                <c:pt idx="3">
                  <c:v>0.50774278215223001</c:v>
                </c:pt>
                <c:pt idx="4">
                  <c:v>1.7564304461942102E-2</c:v>
                </c:pt>
                <c:pt idx="5">
                  <c:v>4.3503937007874104E-2</c:v>
                </c:pt>
                <c:pt idx="6">
                  <c:v>5.5417322834645601E-2</c:v>
                </c:pt>
                <c:pt idx="7">
                  <c:v>0.13850393700787397</c:v>
                </c:pt>
              </c:numCache>
            </c:numRef>
          </c:xVal>
          <c:yVal>
            <c:numRef>
              <c:f>Medium_Bulk!$AF$11:$AF$18</c:f>
              <c:numCache>
                <c:formatCode>General</c:formatCode>
                <c:ptCount val="8"/>
                <c:pt idx="0">
                  <c:v>-2.4514435695580095E-3</c:v>
                </c:pt>
                <c:pt idx="1">
                  <c:v>-3.7007874015739239E-3</c:v>
                </c:pt>
                <c:pt idx="2">
                  <c:v>-2.7769028871430512E-3</c:v>
                </c:pt>
                <c:pt idx="3">
                  <c:v>-5.5118110236199724E-3</c:v>
                </c:pt>
                <c:pt idx="4">
                  <c:v>-5.0393700787410359E-4</c:v>
                </c:pt>
                <c:pt idx="5">
                  <c:v>-8.5301837270310155E-4</c:v>
                </c:pt>
                <c:pt idx="6">
                  <c:v>-9.2913385826760148E-4</c:v>
                </c:pt>
                <c:pt idx="7">
                  <c:v>-2.2834645669339848E-3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99-4C7D-A3AE-8A9AA49F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7713769455794E-2"/>
                  <c:y val="-0.3152791734610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High_Single!$AO$5:$AO$84</c:f>
              <c:numCache>
                <c:formatCode>General</c:formatCode>
                <c:ptCount val="80"/>
                <c:pt idx="0">
                  <c:v>-3.8713910761140058E-3</c:v>
                </c:pt>
                <c:pt idx="1">
                  <c:v>-2.9790026246679919E-3</c:v>
                </c:pt>
                <c:pt idx="2">
                  <c:v>-2.9396325459331019E-3</c:v>
                </c:pt>
                <c:pt idx="3">
                  <c:v>-2.847769028867964E-3</c:v>
                </c:pt>
                <c:pt idx="4">
                  <c:v>-2.8241469816261411E-3</c:v>
                </c:pt>
                <c:pt idx="5">
                  <c:v>-2.5590551181139949E-3</c:v>
                </c:pt>
                <c:pt idx="6">
                  <c:v>-1.640419947503968E-3</c:v>
                </c:pt>
                <c:pt idx="7">
                  <c:v>-1.5643044619462201E-3</c:v>
                </c:pt>
                <c:pt idx="8">
                  <c:v>-1.5118110236209961E-3</c:v>
                </c:pt>
                <c:pt idx="9">
                  <c:v>-1.509186351703995E-3</c:v>
                </c:pt>
                <c:pt idx="10">
                  <c:v>-1.469816272963165E-3</c:v>
                </c:pt>
                <c:pt idx="11">
                  <c:v>-1.272965879267951E-3</c:v>
                </c:pt>
                <c:pt idx="12">
                  <c:v>-1.2125984252009669E-3</c:v>
                </c:pt>
                <c:pt idx="13">
                  <c:v>-1.107611548560983E-3</c:v>
                </c:pt>
                <c:pt idx="14">
                  <c:v>-1.0918635170609761E-3</c:v>
                </c:pt>
                <c:pt idx="15">
                  <c:v>-1.010498687668004E-3</c:v>
                </c:pt>
                <c:pt idx="16">
                  <c:v>-8.5301837270396197E-4</c:v>
                </c:pt>
                <c:pt idx="17">
                  <c:v>-6.719160105009836E-4</c:v>
                </c:pt>
                <c:pt idx="18">
                  <c:v>-5.9055118110395988E-4</c:v>
                </c:pt>
                <c:pt idx="19">
                  <c:v>-5.301837270309806E-4</c:v>
                </c:pt>
                <c:pt idx="20">
                  <c:v>-5.2493438320311281E-4</c:v>
                </c:pt>
                <c:pt idx="21">
                  <c:v>-5.1443569554099344E-4</c:v>
                </c:pt>
                <c:pt idx="22">
                  <c:v>-4.6194225721618581E-4</c:v>
                </c:pt>
                <c:pt idx="23">
                  <c:v>-4.5931758530398659E-4</c:v>
                </c:pt>
                <c:pt idx="24">
                  <c:v>-3.7270341207096269E-4</c:v>
                </c:pt>
                <c:pt idx="25">
                  <c:v>-3.5695538057611831E-4</c:v>
                </c:pt>
                <c:pt idx="26">
                  <c:v>-3.5433070865797939E-4</c:v>
                </c:pt>
                <c:pt idx="27">
                  <c:v>-3.0446194226096962E-4</c:v>
                </c:pt>
                <c:pt idx="28">
                  <c:v>-3.0446194226096962E-4</c:v>
                </c:pt>
                <c:pt idx="29">
                  <c:v>-2.7559055118009379E-4</c:v>
                </c:pt>
                <c:pt idx="30">
                  <c:v>-2.4934383201991039E-4</c:v>
                </c:pt>
                <c:pt idx="31">
                  <c:v>-2.2309711285795059E-4</c:v>
                </c:pt>
                <c:pt idx="32">
                  <c:v>-1.9947506561612821E-4</c:v>
                </c:pt>
                <c:pt idx="33">
                  <c:v>-1.994750656109934E-4</c:v>
                </c:pt>
                <c:pt idx="34">
                  <c:v>-1.627296587909666E-4</c:v>
                </c:pt>
                <c:pt idx="35">
                  <c:v>-1.574803149630988E-4</c:v>
                </c:pt>
                <c:pt idx="36">
                  <c:v>-1.574803149630988E-4</c:v>
                </c:pt>
                <c:pt idx="37">
                  <c:v>-1.4435695538006499E-4</c:v>
                </c:pt>
                <c:pt idx="38">
                  <c:v>-1.4435695538006499E-4</c:v>
                </c:pt>
                <c:pt idx="39">
                  <c:v>-1.1811023621988161E-4</c:v>
                </c:pt>
                <c:pt idx="40">
                  <c:v>-1.1811023621988161E-4</c:v>
                </c:pt>
                <c:pt idx="41">
                  <c:v>-1.102362204709606E-4</c:v>
                </c:pt>
                <c:pt idx="42">
                  <c:v>-5.249343832314235E-5</c:v>
                </c:pt>
                <c:pt idx="43">
                  <c:v>-1.312335958003619E-5</c:v>
                </c:pt>
                <c:pt idx="44">
                  <c:v>-1.312335958003619E-5</c:v>
                </c:pt>
                <c:pt idx="45">
                  <c:v>1.3123359580147209E-5</c:v>
                </c:pt>
                <c:pt idx="46">
                  <c:v>1.3123359580147209E-5</c:v>
                </c:pt>
                <c:pt idx="47">
                  <c:v>1.3123359580147209E-5</c:v>
                </c:pt>
                <c:pt idx="48">
                  <c:v>1.3123359580147209E-5</c:v>
                </c:pt>
                <c:pt idx="49">
                  <c:v>4.7244094489029553E-5</c:v>
                </c:pt>
                <c:pt idx="50">
                  <c:v>1.154855643038522E-4</c:v>
                </c:pt>
                <c:pt idx="51">
                  <c:v>1.1811023621988161E-4</c:v>
                </c:pt>
                <c:pt idx="52">
                  <c:v>1.1811023621988161E-4</c:v>
                </c:pt>
                <c:pt idx="53">
                  <c:v>1.1811023621988161E-4</c:v>
                </c:pt>
                <c:pt idx="54">
                  <c:v>1.1811023621988161E-4</c:v>
                </c:pt>
                <c:pt idx="55">
                  <c:v>1.1811023621988161E-4</c:v>
                </c:pt>
                <c:pt idx="56">
                  <c:v>1.4435695538017601E-4</c:v>
                </c:pt>
                <c:pt idx="57">
                  <c:v>1.4435695538017601E-4</c:v>
                </c:pt>
                <c:pt idx="58">
                  <c:v>1.4435695538017601E-4</c:v>
                </c:pt>
                <c:pt idx="59">
                  <c:v>1.7060367454202469E-4</c:v>
                </c:pt>
                <c:pt idx="60">
                  <c:v>3.2545931758387597E-4</c:v>
                </c:pt>
                <c:pt idx="61">
                  <c:v>4.7244094488685379E-4</c:v>
                </c:pt>
                <c:pt idx="62">
                  <c:v>5.879265091890129E-4</c:v>
                </c:pt>
                <c:pt idx="63">
                  <c:v>6.2467191600903971E-4</c:v>
                </c:pt>
                <c:pt idx="64">
                  <c:v>7.3490813648680042E-4</c:v>
                </c:pt>
                <c:pt idx="65">
                  <c:v>1.0078740157438699E-3</c:v>
                </c:pt>
                <c:pt idx="66">
                  <c:v>1.1496062992090441E-3</c:v>
                </c:pt>
                <c:pt idx="67">
                  <c:v>1.375328083989019E-3</c:v>
                </c:pt>
                <c:pt idx="68">
                  <c:v>1.4829396325420909E-3</c:v>
                </c:pt>
                <c:pt idx="69">
                  <c:v>1.5091863517059929E-3</c:v>
                </c:pt>
                <c:pt idx="70">
                  <c:v>1.6745406824190401E-3</c:v>
                </c:pt>
                <c:pt idx="71">
                  <c:v>1.900262467193881E-3</c:v>
                </c:pt>
                <c:pt idx="72">
                  <c:v>1.9947506561668331E-3</c:v>
                </c:pt>
                <c:pt idx="73">
                  <c:v>2.0577427821538712E-3</c:v>
                </c:pt>
                <c:pt idx="74">
                  <c:v>2.0997375328069001E-3</c:v>
                </c:pt>
                <c:pt idx="75">
                  <c:v>2.6351706036790161E-3</c:v>
                </c:pt>
                <c:pt idx="76">
                  <c:v>2.926509186352066E-3</c:v>
                </c:pt>
                <c:pt idx="77">
                  <c:v>3.2152230971160272E-3</c:v>
                </c:pt>
                <c:pt idx="78">
                  <c:v>4.1076115485519926E-3</c:v>
                </c:pt>
                <c:pt idx="79">
                  <c:v>6.7585301837260192E-3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2-42C7-A8F1-D6ECF0B3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84320"/>
        <c:axId val="274700128"/>
      </c:scatterChart>
      <c:valAx>
        <c:axId val="2746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00128"/>
        <c:crosses val="autoZero"/>
        <c:crossBetween val="midCat"/>
      </c:valAx>
      <c:valAx>
        <c:axId val="274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High_Single!$W$11:$AF$11</c:f>
              <c:numCache>
                <c:formatCode>General</c:formatCode>
                <c:ptCount val="10"/>
                <c:pt idx="0">
                  <c:v>-1.9947506561612816E-4</c:v>
                </c:pt>
                <c:pt idx="1">
                  <c:v>1.0078740157438704E-3</c:v>
                </c:pt>
                <c:pt idx="2">
                  <c:v>3.2545931758387603E-4</c:v>
                </c:pt>
                <c:pt idx="3">
                  <c:v>-2.8241469816261411E-3</c:v>
                </c:pt>
                <c:pt idx="4">
                  <c:v>-3.5695538057611831E-4</c:v>
                </c:pt>
                <c:pt idx="5">
                  <c:v>1.1548556430385215E-4</c:v>
                </c:pt>
                <c:pt idx="6">
                  <c:v>2.0577427821538707E-3</c:v>
                </c:pt>
                <c:pt idx="7">
                  <c:v>-1.5643044619462199E-3</c:v>
                </c:pt>
                <c:pt idx="8">
                  <c:v>1.9002624671938806E-3</c:v>
                </c:pt>
                <c:pt idx="9">
                  <c:v>-4.6194225721618576E-4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6-4DB9-B0CE-7D4A0B8EA6EF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High_Single!$W$12:$AF$12</c:f>
              <c:numCache>
                <c:formatCode>General</c:formatCode>
                <c:ptCount val="10"/>
                <c:pt idx="0">
                  <c:v>1.1811023621988159E-4</c:v>
                </c:pt>
                <c:pt idx="1">
                  <c:v>1.1811023621988159E-4</c:v>
                </c:pt>
                <c:pt idx="2">
                  <c:v>-1.3123359580036187E-5</c:v>
                </c:pt>
                <c:pt idx="3">
                  <c:v>-2.7559055118009379E-4</c:v>
                </c:pt>
                <c:pt idx="4">
                  <c:v>-1.4435695538006499E-4</c:v>
                </c:pt>
                <c:pt idx="5">
                  <c:v>-1.4435695538006499E-4</c:v>
                </c:pt>
                <c:pt idx="6">
                  <c:v>1.1811023621988159E-4</c:v>
                </c:pt>
                <c:pt idx="7">
                  <c:v>1.1811023621988159E-4</c:v>
                </c:pt>
                <c:pt idx="8">
                  <c:v>1.1811023621988159E-4</c:v>
                </c:pt>
                <c:pt idx="9">
                  <c:v>-1.3123359580036187E-5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6-4DB9-B0CE-7D4A0B8EA6EF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High_Single!$W$13:$AF$13</c:f>
              <c:numCache>
                <c:formatCode>General</c:formatCode>
                <c:ptCount val="10"/>
                <c:pt idx="0">
                  <c:v>-1.5748031496309878E-4</c:v>
                </c:pt>
                <c:pt idx="1">
                  <c:v>7.3490813648680042E-4</c:v>
                </c:pt>
                <c:pt idx="2">
                  <c:v>-5.249343832314235E-5</c:v>
                </c:pt>
                <c:pt idx="3">
                  <c:v>-2.9396325459331019E-3</c:v>
                </c:pt>
                <c:pt idx="4">
                  <c:v>-1.5748031496309878E-4</c:v>
                </c:pt>
                <c:pt idx="5">
                  <c:v>4.7244094488685384E-4</c:v>
                </c:pt>
                <c:pt idx="6">
                  <c:v>2.0997375328069001E-3</c:v>
                </c:pt>
                <c:pt idx="7">
                  <c:v>-1.4698162729631647E-3</c:v>
                </c:pt>
                <c:pt idx="8">
                  <c:v>1.9947506561668327E-3</c:v>
                </c:pt>
                <c:pt idx="9">
                  <c:v>-5.2493438320311281E-4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A6-4DB9-B0CE-7D4A0B8EA6EF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High_Single!$W$14:$AF$14</c:f>
              <c:numCache>
                <c:formatCode>General</c:formatCode>
                <c:ptCount val="10"/>
                <c:pt idx="0">
                  <c:v>1.3123359580147209E-5</c:v>
                </c:pt>
                <c:pt idx="1">
                  <c:v>1.3123359580147209E-5</c:v>
                </c:pt>
                <c:pt idx="2">
                  <c:v>1.4435695538017601E-4</c:v>
                </c:pt>
                <c:pt idx="3">
                  <c:v>-1.1811023621988159E-4</c:v>
                </c:pt>
                <c:pt idx="4">
                  <c:v>1.3123359580147209E-5</c:v>
                </c:pt>
                <c:pt idx="5">
                  <c:v>1.3123359580147209E-5</c:v>
                </c:pt>
                <c:pt idx="6">
                  <c:v>1.4435695538017601E-4</c:v>
                </c:pt>
                <c:pt idx="7">
                  <c:v>-2.4934383201991039E-4</c:v>
                </c:pt>
                <c:pt idx="8">
                  <c:v>1.4435695538017601E-4</c:v>
                </c:pt>
                <c:pt idx="9">
                  <c:v>-1.1811023621988159E-4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A6-4DB9-B0CE-7D4A0B8EA6EF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High_Single!$W$15:$AF$15</c:f>
              <c:numCache>
                <c:formatCode>General</c:formatCode>
                <c:ptCount val="10"/>
                <c:pt idx="0">
                  <c:v>-5.1443569554104895E-4</c:v>
                </c:pt>
                <c:pt idx="1">
                  <c:v>-6.7191601050103911E-4</c:v>
                </c:pt>
                <c:pt idx="2">
                  <c:v>5.8792650918895739E-4</c:v>
                </c:pt>
                <c:pt idx="3">
                  <c:v>-1.0918635170610314E-3</c:v>
                </c:pt>
                <c:pt idx="4">
                  <c:v>-1.9947506561104889E-4</c:v>
                </c:pt>
                <c:pt idx="5">
                  <c:v>-1.5118110236210514E-3</c:v>
                </c:pt>
                <c:pt idx="6">
                  <c:v>1.3753280839889637E-3</c:v>
                </c:pt>
                <c:pt idx="7">
                  <c:v>-3.0446194226102508E-4</c:v>
                </c:pt>
                <c:pt idx="8">
                  <c:v>2.6351706036789602E-3</c:v>
                </c:pt>
                <c:pt idx="9">
                  <c:v>-3.0446194226102508E-4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A6-4DB9-B0CE-7D4A0B8EA6EF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High_Single!$W$16:$AF$16</c:f>
              <c:numCache>
                <c:formatCode>General</c:formatCode>
                <c:ptCount val="10"/>
                <c:pt idx="0">
                  <c:v>-1.509186351703995E-3</c:v>
                </c:pt>
                <c:pt idx="1">
                  <c:v>-1.6404199475039682E-3</c:v>
                </c:pt>
                <c:pt idx="2">
                  <c:v>1.5091863517059934E-3</c:v>
                </c:pt>
                <c:pt idx="3">
                  <c:v>-2.5590551181139953E-3</c:v>
                </c:pt>
                <c:pt idx="4">
                  <c:v>-4.5931758530398659E-4</c:v>
                </c:pt>
                <c:pt idx="5">
                  <c:v>-3.8713910761140058E-3</c:v>
                </c:pt>
                <c:pt idx="6">
                  <c:v>3.2152230971160267E-3</c:v>
                </c:pt>
                <c:pt idx="7">
                  <c:v>-8.5301837270396197E-4</c:v>
                </c:pt>
                <c:pt idx="8">
                  <c:v>6.7585301837260192E-3</c:v>
                </c:pt>
                <c:pt idx="9">
                  <c:v>-5.9055118110395988E-4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A6-4DB9-B0CE-7D4A0B8EA6EF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High_Single!$W$17:$AF$17</c:f>
              <c:numCache>
                <c:formatCode>General</c:formatCode>
                <c:ptCount val="10"/>
                <c:pt idx="0">
                  <c:v>-1.6272965879096657E-4</c:v>
                </c:pt>
                <c:pt idx="1">
                  <c:v>4.7244094489029553E-5</c:v>
                </c:pt>
                <c:pt idx="2">
                  <c:v>6.2467191600903971E-4</c:v>
                </c:pt>
                <c:pt idx="3">
                  <c:v>-1.1076115485609828E-3</c:v>
                </c:pt>
                <c:pt idx="4">
                  <c:v>-3.7270341207096269E-4</c:v>
                </c:pt>
                <c:pt idx="5">
                  <c:v>-1.2125984252009669E-3</c:v>
                </c:pt>
                <c:pt idx="6">
                  <c:v>1.6745406824190401E-3</c:v>
                </c:pt>
                <c:pt idx="7">
                  <c:v>-5.301837270309806E-4</c:v>
                </c:pt>
                <c:pt idx="8">
                  <c:v>1.1496062992090439E-3</c:v>
                </c:pt>
                <c:pt idx="9">
                  <c:v>-1.102362204709606E-4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A6-4DB9-B0CE-7D4A0B8EA6EF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High_Single!$W$18:$AF$18</c:f>
              <c:numCache>
                <c:formatCode>General</c:formatCode>
                <c:ptCount val="10"/>
                <c:pt idx="0">
                  <c:v>-3.5433070865797944E-4</c:v>
                </c:pt>
                <c:pt idx="1">
                  <c:v>1.7060367454202474E-4</c:v>
                </c:pt>
                <c:pt idx="2">
                  <c:v>1.4829396325420907E-3</c:v>
                </c:pt>
                <c:pt idx="3">
                  <c:v>-2.8477690288679636E-3</c:v>
                </c:pt>
                <c:pt idx="4">
                  <c:v>-1.0104986876680044E-3</c:v>
                </c:pt>
                <c:pt idx="5">
                  <c:v>-2.9790026246679924E-3</c:v>
                </c:pt>
                <c:pt idx="6">
                  <c:v>4.1076115485519926E-3</c:v>
                </c:pt>
                <c:pt idx="7">
                  <c:v>-1.272965879267951E-3</c:v>
                </c:pt>
                <c:pt idx="8">
                  <c:v>2.9265091863520665E-3</c:v>
                </c:pt>
                <c:pt idx="9">
                  <c:v>-2.2309711285795064E-4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3A6-4DB9-B0CE-7D4A0B8E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High_Single!$W$11:$W$18</c:f>
              <c:numCache>
                <c:formatCode>General</c:formatCode>
                <c:ptCount val="8"/>
                <c:pt idx="0">
                  <c:v>-1.9947506561612816E-4</c:v>
                </c:pt>
                <c:pt idx="1">
                  <c:v>1.1811023621988159E-4</c:v>
                </c:pt>
                <c:pt idx="2">
                  <c:v>-1.5748031496309878E-4</c:v>
                </c:pt>
                <c:pt idx="3">
                  <c:v>1.3123359580147209E-5</c:v>
                </c:pt>
                <c:pt idx="4">
                  <c:v>-5.1443569554104895E-4</c:v>
                </c:pt>
                <c:pt idx="5">
                  <c:v>-1.509186351703995E-3</c:v>
                </c:pt>
                <c:pt idx="6">
                  <c:v>-1.6272965879096657E-4</c:v>
                </c:pt>
                <c:pt idx="7">
                  <c:v>-3.5433070865797944E-4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6-43A9-BF44-6DC8C3141305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High_Single!$X$11:$X$18</c:f>
              <c:numCache>
                <c:formatCode>General</c:formatCode>
                <c:ptCount val="8"/>
                <c:pt idx="0">
                  <c:v>1.0078740157438704E-3</c:v>
                </c:pt>
                <c:pt idx="1">
                  <c:v>1.1811023621988159E-4</c:v>
                </c:pt>
                <c:pt idx="2">
                  <c:v>7.3490813648680042E-4</c:v>
                </c:pt>
                <c:pt idx="3">
                  <c:v>1.3123359580147209E-5</c:v>
                </c:pt>
                <c:pt idx="4">
                  <c:v>-6.7191601050103911E-4</c:v>
                </c:pt>
                <c:pt idx="5">
                  <c:v>-1.6404199475039682E-3</c:v>
                </c:pt>
                <c:pt idx="6">
                  <c:v>4.7244094489029553E-5</c:v>
                </c:pt>
                <c:pt idx="7">
                  <c:v>1.7060367454202474E-4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6-43A9-BF44-6DC8C3141305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High_Single!$Y$11:$Y$18</c:f>
              <c:numCache>
                <c:formatCode>General</c:formatCode>
                <c:ptCount val="8"/>
                <c:pt idx="0">
                  <c:v>3.2545931758387603E-4</c:v>
                </c:pt>
                <c:pt idx="1">
                  <c:v>-1.3123359580036187E-5</c:v>
                </c:pt>
                <c:pt idx="2">
                  <c:v>-5.249343832314235E-5</c:v>
                </c:pt>
                <c:pt idx="3">
                  <c:v>1.4435695538017601E-4</c:v>
                </c:pt>
                <c:pt idx="4">
                  <c:v>5.8792650918895739E-4</c:v>
                </c:pt>
                <c:pt idx="5">
                  <c:v>1.5091863517059934E-3</c:v>
                </c:pt>
                <c:pt idx="6">
                  <c:v>6.2467191600903971E-4</c:v>
                </c:pt>
                <c:pt idx="7">
                  <c:v>1.4829396325420907E-3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16-43A9-BF44-6DC8C3141305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High_Single!$Z$11:$Z$18</c:f>
              <c:numCache>
                <c:formatCode>General</c:formatCode>
                <c:ptCount val="8"/>
                <c:pt idx="0">
                  <c:v>-2.8241469816261411E-3</c:v>
                </c:pt>
                <c:pt idx="1">
                  <c:v>-2.7559055118009379E-4</c:v>
                </c:pt>
                <c:pt idx="2">
                  <c:v>-2.9396325459331019E-3</c:v>
                </c:pt>
                <c:pt idx="3">
                  <c:v>-1.1811023621988159E-4</c:v>
                </c:pt>
                <c:pt idx="4">
                  <c:v>-1.0918635170610314E-3</c:v>
                </c:pt>
                <c:pt idx="5">
                  <c:v>-2.5590551181139953E-3</c:v>
                </c:pt>
                <c:pt idx="6">
                  <c:v>-1.1076115485609828E-3</c:v>
                </c:pt>
                <c:pt idx="7">
                  <c:v>-2.8477690288679636E-3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16-43A9-BF44-6DC8C3141305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High_Single!$AA$11:$AA$18</c:f>
              <c:numCache>
                <c:formatCode>General</c:formatCode>
                <c:ptCount val="8"/>
                <c:pt idx="0">
                  <c:v>-3.5695538057611831E-4</c:v>
                </c:pt>
                <c:pt idx="1">
                  <c:v>-1.4435695538006499E-4</c:v>
                </c:pt>
                <c:pt idx="2">
                  <c:v>-1.5748031496309878E-4</c:v>
                </c:pt>
                <c:pt idx="3">
                  <c:v>1.3123359580147209E-5</c:v>
                </c:pt>
                <c:pt idx="4">
                  <c:v>-1.9947506561104889E-4</c:v>
                </c:pt>
                <c:pt idx="5">
                  <c:v>-4.5931758530398659E-4</c:v>
                </c:pt>
                <c:pt idx="6">
                  <c:v>-3.7270341207096269E-4</c:v>
                </c:pt>
                <c:pt idx="7">
                  <c:v>-1.0104986876680044E-3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16-43A9-BF44-6DC8C3141305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High_Single!$AB$11:$AB$18</c:f>
              <c:numCache>
                <c:formatCode>General</c:formatCode>
                <c:ptCount val="8"/>
                <c:pt idx="0">
                  <c:v>1.1548556430385215E-4</c:v>
                </c:pt>
                <c:pt idx="1">
                  <c:v>-1.4435695538006499E-4</c:v>
                </c:pt>
                <c:pt idx="2">
                  <c:v>4.7244094488685384E-4</c:v>
                </c:pt>
                <c:pt idx="3">
                  <c:v>1.3123359580147209E-5</c:v>
                </c:pt>
                <c:pt idx="4">
                  <c:v>-1.5118110236210514E-3</c:v>
                </c:pt>
                <c:pt idx="5">
                  <c:v>-3.8713910761140058E-3</c:v>
                </c:pt>
                <c:pt idx="6">
                  <c:v>-1.2125984252009669E-3</c:v>
                </c:pt>
                <c:pt idx="7">
                  <c:v>-2.9790026246679924E-3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16-43A9-BF44-6DC8C3141305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High_Single!$AC$11:$AC$18</c:f>
              <c:numCache>
                <c:formatCode>General</c:formatCode>
                <c:ptCount val="8"/>
                <c:pt idx="0">
                  <c:v>2.0577427821538707E-3</c:v>
                </c:pt>
                <c:pt idx="1">
                  <c:v>1.1811023621988159E-4</c:v>
                </c:pt>
                <c:pt idx="2">
                  <c:v>2.0997375328069001E-3</c:v>
                </c:pt>
                <c:pt idx="3">
                  <c:v>1.4435695538017601E-4</c:v>
                </c:pt>
                <c:pt idx="4">
                  <c:v>1.3753280839889637E-3</c:v>
                </c:pt>
                <c:pt idx="5">
                  <c:v>3.2152230971160267E-3</c:v>
                </c:pt>
                <c:pt idx="6">
                  <c:v>1.6745406824190401E-3</c:v>
                </c:pt>
                <c:pt idx="7">
                  <c:v>4.1076115485519926E-3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16-43A9-BF44-6DC8C3141305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High_Single!$AD$11:$AD$18</c:f>
              <c:numCache>
                <c:formatCode>General</c:formatCode>
                <c:ptCount val="8"/>
                <c:pt idx="0">
                  <c:v>-1.5643044619462199E-3</c:v>
                </c:pt>
                <c:pt idx="1">
                  <c:v>1.1811023621988159E-4</c:v>
                </c:pt>
                <c:pt idx="2">
                  <c:v>-1.4698162729631647E-3</c:v>
                </c:pt>
                <c:pt idx="3">
                  <c:v>-2.4934383201991039E-4</c:v>
                </c:pt>
                <c:pt idx="4">
                  <c:v>-3.0446194226102508E-4</c:v>
                </c:pt>
                <c:pt idx="5">
                  <c:v>-8.5301837270396197E-4</c:v>
                </c:pt>
                <c:pt idx="6">
                  <c:v>-5.301837270309806E-4</c:v>
                </c:pt>
                <c:pt idx="7">
                  <c:v>-1.272965879267951E-3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16-43A9-BF44-6DC8C3141305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High_Single!$AE$11:$AE$18</c:f>
              <c:numCache>
                <c:formatCode>General</c:formatCode>
                <c:ptCount val="8"/>
                <c:pt idx="0">
                  <c:v>1.9002624671938806E-3</c:v>
                </c:pt>
                <c:pt idx="1">
                  <c:v>1.1811023621988159E-4</c:v>
                </c:pt>
                <c:pt idx="2">
                  <c:v>1.9947506561668327E-3</c:v>
                </c:pt>
                <c:pt idx="3">
                  <c:v>1.4435695538017601E-4</c:v>
                </c:pt>
                <c:pt idx="4">
                  <c:v>2.6351706036789602E-3</c:v>
                </c:pt>
                <c:pt idx="5">
                  <c:v>6.7585301837260192E-3</c:v>
                </c:pt>
                <c:pt idx="6">
                  <c:v>1.1496062992090439E-3</c:v>
                </c:pt>
                <c:pt idx="7">
                  <c:v>2.9265091863520665E-3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F16-43A9-BF44-6DC8C3141305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0.85993700787401617</c:v>
                </c:pt>
                <c:pt idx="1">
                  <c:v>0.99922572178478009</c:v>
                </c:pt>
                <c:pt idx="2">
                  <c:v>0.86094488188976315</c:v>
                </c:pt>
                <c:pt idx="3">
                  <c:v>0.99959317585301988</c:v>
                </c:pt>
                <c:pt idx="4">
                  <c:v>0.14655118110236104</c:v>
                </c:pt>
                <c:pt idx="5">
                  <c:v>0.36620734908136399</c:v>
                </c:pt>
                <c:pt idx="6">
                  <c:v>0.24982152230971097</c:v>
                </c:pt>
                <c:pt idx="7">
                  <c:v>0.62450131233595796</c:v>
                </c:pt>
              </c:numCache>
            </c:numRef>
          </c:xVal>
          <c:yVal>
            <c:numRef>
              <c:f>High_Single!$AF$11:$AF$18</c:f>
              <c:numCache>
                <c:formatCode>General</c:formatCode>
                <c:ptCount val="8"/>
                <c:pt idx="0">
                  <c:v>-4.6194225721618576E-4</c:v>
                </c:pt>
                <c:pt idx="1">
                  <c:v>-1.3123359580036187E-5</c:v>
                </c:pt>
                <c:pt idx="2">
                  <c:v>-5.2493438320311281E-4</c:v>
                </c:pt>
                <c:pt idx="3">
                  <c:v>-1.1811023621988159E-4</c:v>
                </c:pt>
                <c:pt idx="4">
                  <c:v>-3.0446194226102508E-4</c:v>
                </c:pt>
                <c:pt idx="5">
                  <c:v>-5.9055118110395988E-4</c:v>
                </c:pt>
                <c:pt idx="6">
                  <c:v>-1.102362204709606E-4</c:v>
                </c:pt>
                <c:pt idx="7">
                  <c:v>-2.2309711285795064E-4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F16-43A9-BF44-6DC8C314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390104014775928E-3"/>
                  <c:y val="-0.19929396325459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High_Bulk!$AO$5:$AO$84</c:f>
              <c:numCache>
                <c:formatCode>General</c:formatCode>
                <c:ptCount val="80"/>
                <c:pt idx="0">
                  <c:v>-9.8162729658820558E-3</c:v>
                </c:pt>
                <c:pt idx="1">
                  <c:v>-9.5538057742799998E-3</c:v>
                </c:pt>
                <c:pt idx="2">
                  <c:v>-7.9947506561730552E-3</c:v>
                </c:pt>
                <c:pt idx="3">
                  <c:v>-7.5800524934390712E-3</c:v>
                </c:pt>
                <c:pt idx="4">
                  <c:v>-6.7979002624620746E-3</c:v>
                </c:pt>
                <c:pt idx="5">
                  <c:v>-5.3543307086599823E-3</c:v>
                </c:pt>
                <c:pt idx="6">
                  <c:v>-4.9606299212600069E-3</c:v>
                </c:pt>
                <c:pt idx="7">
                  <c:v>-4.8293963254620884E-3</c:v>
                </c:pt>
                <c:pt idx="8">
                  <c:v>-4.5669291338620854E-3</c:v>
                </c:pt>
                <c:pt idx="9">
                  <c:v>-4.1732283464520634E-3</c:v>
                </c:pt>
                <c:pt idx="10">
                  <c:v>-3.9580052493449758E-3</c:v>
                </c:pt>
                <c:pt idx="11">
                  <c:v>-3.8530183727000511E-3</c:v>
                </c:pt>
                <c:pt idx="12">
                  <c:v>-3.695538057739034E-3</c:v>
                </c:pt>
                <c:pt idx="13">
                  <c:v>-3.4855643044590101E-3</c:v>
                </c:pt>
                <c:pt idx="14">
                  <c:v>-3.451443569555956E-3</c:v>
                </c:pt>
                <c:pt idx="15">
                  <c:v>-3.0577427821559811E-3</c:v>
                </c:pt>
                <c:pt idx="16">
                  <c:v>-2.9265091863541759E-3</c:v>
                </c:pt>
                <c:pt idx="17">
                  <c:v>-2.7979002624629601E-3</c:v>
                </c:pt>
                <c:pt idx="18">
                  <c:v>-2.795275590546042E-3</c:v>
                </c:pt>
                <c:pt idx="19">
                  <c:v>-2.7296587926500799E-3</c:v>
                </c:pt>
                <c:pt idx="20">
                  <c:v>-2.4671916010500232E-3</c:v>
                </c:pt>
                <c:pt idx="21">
                  <c:v>-2.2729658792629559E-3</c:v>
                </c:pt>
                <c:pt idx="22">
                  <c:v>-2.2703412073541429E-3</c:v>
                </c:pt>
                <c:pt idx="23">
                  <c:v>-2.2257217847749811E-3</c:v>
                </c:pt>
                <c:pt idx="24">
                  <c:v>-2.120734908140048E-3</c:v>
                </c:pt>
                <c:pt idx="25">
                  <c:v>-2.0682414698149909E-3</c:v>
                </c:pt>
                <c:pt idx="26">
                  <c:v>-2.0078740157442039E-3</c:v>
                </c:pt>
                <c:pt idx="27">
                  <c:v>-1.96325459318003E-3</c:v>
                </c:pt>
                <c:pt idx="28">
                  <c:v>-1.910761154854973E-3</c:v>
                </c:pt>
                <c:pt idx="29">
                  <c:v>-1.876640419944176E-3</c:v>
                </c:pt>
                <c:pt idx="30">
                  <c:v>-1.805774278214989E-3</c:v>
                </c:pt>
                <c:pt idx="31">
                  <c:v>-1.4829396325459761E-3</c:v>
                </c:pt>
                <c:pt idx="32">
                  <c:v>-1.123359580050054E-3</c:v>
                </c:pt>
                <c:pt idx="33">
                  <c:v>-1.1181102362229911E-3</c:v>
                </c:pt>
                <c:pt idx="34">
                  <c:v>-9.6587926509003608E-4</c:v>
                </c:pt>
                <c:pt idx="35">
                  <c:v>-9.6587926508906463E-4</c:v>
                </c:pt>
                <c:pt idx="36">
                  <c:v>-5.406824147029532E-4</c:v>
                </c:pt>
                <c:pt idx="37">
                  <c:v>-3.8845144356902672E-4</c:v>
                </c:pt>
                <c:pt idx="38">
                  <c:v>-1.7060367453602951E-4</c:v>
                </c:pt>
                <c:pt idx="39">
                  <c:v>8.9238845146999424E-5</c:v>
                </c:pt>
                <c:pt idx="40">
                  <c:v>9.1863517055812416E-5</c:v>
                </c:pt>
                <c:pt idx="41">
                  <c:v>9.1863517064028066E-5</c:v>
                </c:pt>
                <c:pt idx="42">
                  <c:v>3.5433070866586203E-4</c:v>
                </c:pt>
                <c:pt idx="43">
                  <c:v>9.2388451443092823E-4</c:v>
                </c:pt>
                <c:pt idx="44">
                  <c:v>1.141732283465813E-3</c:v>
                </c:pt>
                <c:pt idx="45">
                  <c:v>1.2388451443599571E-3</c:v>
                </c:pt>
                <c:pt idx="46">
                  <c:v>1.6666666666640411E-3</c:v>
                </c:pt>
                <c:pt idx="47">
                  <c:v>1.797900262463958E-3</c:v>
                </c:pt>
                <c:pt idx="48">
                  <c:v>1.797900262465846E-3</c:v>
                </c:pt>
                <c:pt idx="49">
                  <c:v>1.8162729658750269E-3</c:v>
                </c:pt>
                <c:pt idx="50">
                  <c:v>1.868766404199973E-3</c:v>
                </c:pt>
                <c:pt idx="51">
                  <c:v>1.9737532808350171E-3</c:v>
                </c:pt>
                <c:pt idx="52">
                  <c:v>2.0262467191599631E-3</c:v>
                </c:pt>
                <c:pt idx="53">
                  <c:v>2.0262467191599631E-3</c:v>
                </c:pt>
                <c:pt idx="54">
                  <c:v>2.131233595805027E-3</c:v>
                </c:pt>
                <c:pt idx="55">
                  <c:v>2.293963254596965E-3</c:v>
                </c:pt>
                <c:pt idx="56">
                  <c:v>2.6036745406809998E-3</c:v>
                </c:pt>
                <c:pt idx="57">
                  <c:v>2.7165354330658249E-3</c:v>
                </c:pt>
                <c:pt idx="58">
                  <c:v>2.8661417322799481E-3</c:v>
                </c:pt>
                <c:pt idx="59">
                  <c:v>2.8661417322850269E-3</c:v>
                </c:pt>
                <c:pt idx="60">
                  <c:v>2.9133858267699209E-3</c:v>
                </c:pt>
                <c:pt idx="61">
                  <c:v>2.9790026246757639E-3</c:v>
                </c:pt>
                <c:pt idx="62">
                  <c:v>3.1811023622050072E-3</c:v>
                </c:pt>
                <c:pt idx="63">
                  <c:v>3.372703412073963E-3</c:v>
                </c:pt>
                <c:pt idx="64">
                  <c:v>3.44881889763704E-3</c:v>
                </c:pt>
                <c:pt idx="65">
                  <c:v>3.496062992121018E-3</c:v>
                </c:pt>
                <c:pt idx="66">
                  <c:v>4.0288713910739959E-3</c:v>
                </c:pt>
                <c:pt idx="67">
                  <c:v>4.0734908136509373E-3</c:v>
                </c:pt>
                <c:pt idx="68">
                  <c:v>4.078740157477001E-3</c:v>
                </c:pt>
                <c:pt idx="69">
                  <c:v>4.3569553805779537E-3</c:v>
                </c:pt>
                <c:pt idx="70">
                  <c:v>4.6194225721779558E-3</c:v>
                </c:pt>
                <c:pt idx="71">
                  <c:v>4.750656167979983E-3</c:v>
                </c:pt>
                <c:pt idx="72">
                  <c:v>4.8136482939670211E-3</c:v>
                </c:pt>
                <c:pt idx="73">
                  <c:v>5.0131233595799296E-3</c:v>
                </c:pt>
                <c:pt idx="74">
                  <c:v>5.0131233595799296E-3</c:v>
                </c:pt>
                <c:pt idx="75">
                  <c:v>5.0183727034109893E-3</c:v>
                </c:pt>
                <c:pt idx="76">
                  <c:v>6.4566929133879616E-3</c:v>
                </c:pt>
                <c:pt idx="77">
                  <c:v>7.1128608923879399E-3</c:v>
                </c:pt>
                <c:pt idx="78">
                  <c:v>7.375328083989996E-3</c:v>
                </c:pt>
                <c:pt idx="79">
                  <c:v>7.6377952755879441E-3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B-4227-8E7A-1695E785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07903"/>
        <c:axId val="1956609151"/>
      </c:scatterChart>
      <c:valAx>
        <c:axId val="19566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09151"/>
        <c:crosses val="autoZero"/>
        <c:crossBetween val="midCat"/>
      </c:valAx>
      <c:valAx>
        <c:axId val="19566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High_Bulk!$W$11:$AF$11</c:f>
              <c:numCache>
                <c:formatCode>General</c:formatCode>
                <c:ptCount val="10"/>
                <c:pt idx="0">
                  <c:v>9.2388451443092823E-4</c:v>
                </c:pt>
                <c:pt idx="1">
                  <c:v>-3.8845144356902672E-4</c:v>
                </c:pt>
                <c:pt idx="2">
                  <c:v>-9.6587926508906463E-4</c:v>
                </c:pt>
                <c:pt idx="3">
                  <c:v>5.0183727034109893E-3</c:v>
                </c:pt>
                <c:pt idx="4">
                  <c:v>-3.695538057739034E-3</c:v>
                </c:pt>
                <c:pt idx="5">
                  <c:v>-7.5800524934390712E-3</c:v>
                </c:pt>
                <c:pt idx="6">
                  <c:v>3.4960629921210185E-3</c:v>
                </c:pt>
                <c:pt idx="7">
                  <c:v>2.6036745406810002E-3</c:v>
                </c:pt>
                <c:pt idx="8">
                  <c:v>4.0734908136509373E-3</c:v>
                </c:pt>
                <c:pt idx="9">
                  <c:v>-3.4855643044590101E-3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A-451F-87FD-79F9B7291C7C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High_Bulk!$W$12:$AF$12</c:f>
              <c:numCache>
                <c:formatCode>General</c:formatCode>
                <c:ptCount val="10"/>
                <c:pt idx="0">
                  <c:v>9.1863517064028066E-5</c:v>
                </c:pt>
                <c:pt idx="1">
                  <c:v>-1.7060367453602954E-4</c:v>
                </c:pt>
                <c:pt idx="2">
                  <c:v>1.7979002624639584E-3</c:v>
                </c:pt>
                <c:pt idx="3">
                  <c:v>-2.7952755905460425E-3</c:v>
                </c:pt>
                <c:pt idx="4">
                  <c:v>-3.4514435695559564E-3</c:v>
                </c:pt>
                <c:pt idx="5">
                  <c:v>-3.0577427821559811E-3</c:v>
                </c:pt>
                <c:pt idx="6">
                  <c:v>1.6666666666640406E-3</c:v>
                </c:pt>
                <c:pt idx="7">
                  <c:v>3.372703412073963E-3</c:v>
                </c:pt>
                <c:pt idx="8">
                  <c:v>4.0288713910739959E-3</c:v>
                </c:pt>
                <c:pt idx="9">
                  <c:v>-1.4829396325459765E-3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A-451F-87FD-79F9B7291C7C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High_Bulk!$W$13:$AF$13</c:f>
              <c:numCache>
                <c:formatCode>General</c:formatCode>
                <c:ptCount val="10"/>
                <c:pt idx="0">
                  <c:v>8.9238845146888401E-5</c:v>
                </c:pt>
                <c:pt idx="1">
                  <c:v>-5.4068241470306422E-4</c:v>
                </c:pt>
                <c:pt idx="2">
                  <c:v>-1.1181102362231021E-3</c:v>
                </c:pt>
                <c:pt idx="3">
                  <c:v>4.8136482939669101E-3</c:v>
                </c:pt>
                <c:pt idx="4">
                  <c:v>-2.2729658792630669E-3</c:v>
                </c:pt>
                <c:pt idx="5">
                  <c:v>-7.9947506561731663E-3</c:v>
                </c:pt>
                <c:pt idx="6">
                  <c:v>4.07874015747689E-3</c:v>
                </c:pt>
                <c:pt idx="7">
                  <c:v>2.2939632545968536E-3</c:v>
                </c:pt>
                <c:pt idx="8">
                  <c:v>3.4488188976369294E-3</c:v>
                </c:pt>
                <c:pt idx="9">
                  <c:v>-2.7979002624630711E-3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1A-451F-87FD-79F9B7291C7C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High_Bulk!$W$14:$AF$14</c:f>
              <c:numCache>
                <c:formatCode>General</c:formatCode>
                <c:ptCount val="10"/>
                <c:pt idx="0">
                  <c:v>9.1863517055812416E-5</c:v>
                </c:pt>
                <c:pt idx="1">
                  <c:v>1.1417322834658128E-3</c:v>
                </c:pt>
                <c:pt idx="2">
                  <c:v>3.5433070866586203E-4</c:v>
                </c:pt>
                <c:pt idx="3">
                  <c:v>-2.2703412073541429E-3</c:v>
                </c:pt>
                <c:pt idx="4">
                  <c:v>-2.9265091863541759E-3</c:v>
                </c:pt>
                <c:pt idx="5">
                  <c:v>-2.0078740157442043E-3</c:v>
                </c:pt>
                <c:pt idx="6">
                  <c:v>2.7165354330658253E-3</c:v>
                </c:pt>
                <c:pt idx="7">
                  <c:v>1.7979002624658458E-3</c:v>
                </c:pt>
                <c:pt idx="8">
                  <c:v>2.9790026246757639E-3</c:v>
                </c:pt>
                <c:pt idx="9">
                  <c:v>-1.8766404199441755E-3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1A-451F-87FD-79F9B7291C7C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High_Bulk!$W$15:$AF$15</c:f>
              <c:numCache>
                <c:formatCode>General</c:formatCode>
                <c:ptCount val="10"/>
                <c:pt idx="0">
                  <c:v>2.1312335958049988E-3</c:v>
                </c:pt>
                <c:pt idx="1">
                  <c:v>-2.2257217847750088E-3</c:v>
                </c:pt>
                <c:pt idx="2">
                  <c:v>-2.0682414698150187E-3</c:v>
                </c:pt>
                <c:pt idx="3">
                  <c:v>1.9737532808349889E-3</c:v>
                </c:pt>
                <c:pt idx="4">
                  <c:v>-1.8057742782150166E-3</c:v>
                </c:pt>
                <c:pt idx="5">
                  <c:v>-3.9580052493450035E-3</c:v>
                </c:pt>
                <c:pt idx="6">
                  <c:v>1.8162729658749988E-3</c:v>
                </c:pt>
                <c:pt idx="7">
                  <c:v>2.8661417322849991E-3</c:v>
                </c:pt>
                <c:pt idx="8">
                  <c:v>3.1811023622049794E-3</c:v>
                </c:pt>
                <c:pt idx="9">
                  <c:v>-1.9107611548550008E-3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1A-451F-87FD-79F9B7291C7C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High_Bulk!$W$16:$AF$16</c:f>
              <c:numCache>
                <c:formatCode>General</c:formatCode>
                <c:ptCount val="10"/>
                <c:pt idx="0">
                  <c:v>4.6194225721780668E-3</c:v>
                </c:pt>
                <c:pt idx="1">
                  <c:v>-4.1732283464519515E-3</c:v>
                </c:pt>
                <c:pt idx="2">
                  <c:v>-4.5669291338619744E-3</c:v>
                </c:pt>
                <c:pt idx="3">
                  <c:v>7.112860892388051E-3</c:v>
                </c:pt>
                <c:pt idx="4">
                  <c:v>-6.7979002624619644E-3</c:v>
                </c:pt>
                <c:pt idx="5">
                  <c:v>-9.8162729658819448E-3</c:v>
                </c:pt>
                <c:pt idx="6">
                  <c:v>4.3569553805780648E-3</c:v>
                </c:pt>
                <c:pt idx="7">
                  <c:v>6.4566929133880735E-3</c:v>
                </c:pt>
                <c:pt idx="8">
                  <c:v>7.6377952755880552E-3</c:v>
                </c:pt>
                <c:pt idx="9">
                  <c:v>-4.8293963254619765E-3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1A-451F-87FD-79F9B7291C7C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High_Bulk!$W$17:$AF$17</c:f>
              <c:numCache>
                <c:formatCode>General</c:formatCode>
                <c:ptCount val="10"/>
                <c:pt idx="0">
                  <c:v>1.2388451443599569E-3</c:v>
                </c:pt>
                <c:pt idx="1">
                  <c:v>-1.123359580050054E-3</c:v>
                </c:pt>
                <c:pt idx="2">
                  <c:v>-1.9632545931800305E-3</c:v>
                </c:pt>
                <c:pt idx="3">
                  <c:v>1.868766404199973E-3</c:v>
                </c:pt>
                <c:pt idx="4">
                  <c:v>-9.6587926509003608E-4</c:v>
                </c:pt>
                <c:pt idx="5">
                  <c:v>-3.8530183727000511E-3</c:v>
                </c:pt>
                <c:pt idx="6">
                  <c:v>2.0262467191599631E-3</c:v>
                </c:pt>
                <c:pt idx="7">
                  <c:v>2.0262467191599631E-3</c:v>
                </c:pt>
                <c:pt idx="8">
                  <c:v>2.8661417322799476E-3</c:v>
                </c:pt>
                <c:pt idx="9">
                  <c:v>-2.1207349081400484E-3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C1A-451F-87FD-79F9B7291C7C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High_Bulk!$W$18:$AF$18</c:f>
              <c:numCache>
                <c:formatCode>General</c:formatCode>
                <c:ptCount val="10"/>
                <c:pt idx="0">
                  <c:v>2.9133858267699209E-3</c:v>
                </c:pt>
                <c:pt idx="1">
                  <c:v>-2.7296587926500804E-3</c:v>
                </c:pt>
                <c:pt idx="2">
                  <c:v>-4.9606299212600069E-3</c:v>
                </c:pt>
                <c:pt idx="3">
                  <c:v>4.750656167979983E-3</c:v>
                </c:pt>
                <c:pt idx="4">
                  <c:v>-2.4671916010500228E-3</c:v>
                </c:pt>
                <c:pt idx="5">
                  <c:v>-9.5538057742799998E-3</c:v>
                </c:pt>
                <c:pt idx="6">
                  <c:v>5.0131233595799296E-3</c:v>
                </c:pt>
                <c:pt idx="7">
                  <c:v>5.0131233595799296E-3</c:v>
                </c:pt>
                <c:pt idx="8">
                  <c:v>7.375328083989996E-3</c:v>
                </c:pt>
                <c:pt idx="9">
                  <c:v>-5.3543307086599823E-3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1A-451F-87FD-79F9B729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High_Bulk!$W$11:$W$18</c:f>
              <c:numCache>
                <c:formatCode>General</c:formatCode>
                <c:ptCount val="8"/>
                <c:pt idx="0">
                  <c:v>9.2388451443092823E-4</c:v>
                </c:pt>
                <c:pt idx="1">
                  <c:v>9.1863517064028066E-5</c:v>
                </c:pt>
                <c:pt idx="2">
                  <c:v>8.9238845146888401E-5</c:v>
                </c:pt>
                <c:pt idx="3">
                  <c:v>9.1863517055812416E-5</c:v>
                </c:pt>
                <c:pt idx="4">
                  <c:v>2.1312335958049988E-3</c:v>
                </c:pt>
                <c:pt idx="5">
                  <c:v>4.6194225721780668E-3</c:v>
                </c:pt>
                <c:pt idx="6">
                  <c:v>1.2388451443599569E-3</c:v>
                </c:pt>
                <c:pt idx="7">
                  <c:v>2.9133858267699209E-3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F-498D-84CE-F19C348003BA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High_Bulk!$X$11:$X$18</c:f>
              <c:numCache>
                <c:formatCode>General</c:formatCode>
                <c:ptCount val="8"/>
                <c:pt idx="0">
                  <c:v>-3.8845144356902672E-4</c:v>
                </c:pt>
                <c:pt idx="1">
                  <c:v>-1.7060367453602954E-4</c:v>
                </c:pt>
                <c:pt idx="2">
                  <c:v>-5.4068241470306422E-4</c:v>
                </c:pt>
                <c:pt idx="3">
                  <c:v>1.1417322834658128E-3</c:v>
                </c:pt>
                <c:pt idx="4">
                  <c:v>-2.2257217847750088E-3</c:v>
                </c:pt>
                <c:pt idx="5">
                  <c:v>-4.1732283464519515E-3</c:v>
                </c:pt>
                <c:pt idx="6">
                  <c:v>-1.123359580050054E-3</c:v>
                </c:pt>
                <c:pt idx="7">
                  <c:v>-2.7296587926500804E-3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F-498D-84CE-F19C348003BA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High_Bulk!$Y$11:$Y$18</c:f>
              <c:numCache>
                <c:formatCode>General</c:formatCode>
                <c:ptCount val="8"/>
                <c:pt idx="0">
                  <c:v>-9.6587926508906463E-4</c:v>
                </c:pt>
                <c:pt idx="1">
                  <c:v>1.7979002624639584E-3</c:v>
                </c:pt>
                <c:pt idx="2">
                  <c:v>-1.1181102362231021E-3</c:v>
                </c:pt>
                <c:pt idx="3">
                  <c:v>3.5433070866586203E-4</c:v>
                </c:pt>
                <c:pt idx="4">
                  <c:v>-2.0682414698150187E-3</c:v>
                </c:pt>
                <c:pt idx="5">
                  <c:v>-4.5669291338619744E-3</c:v>
                </c:pt>
                <c:pt idx="6">
                  <c:v>-1.9632545931800305E-3</c:v>
                </c:pt>
                <c:pt idx="7">
                  <c:v>-4.9606299212600069E-3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F-498D-84CE-F19C348003BA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High_Bulk!$Z$11:$Z$18</c:f>
              <c:numCache>
                <c:formatCode>General</c:formatCode>
                <c:ptCount val="8"/>
                <c:pt idx="0">
                  <c:v>5.0183727034109893E-3</c:v>
                </c:pt>
                <c:pt idx="1">
                  <c:v>-2.7952755905460425E-3</c:v>
                </c:pt>
                <c:pt idx="2">
                  <c:v>4.8136482939669101E-3</c:v>
                </c:pt>
                <c:pt idx="3">
                  <c:v>-2.2703412073541429E-3</c:v>
                </c:pt>
                <c:pt idx="4">
                  <c:v>1.9737532808349889E-3</c:v>
                </c:pt>
                <c:pt idx="5">
                  <c:v>7.112860892388051E-3</c:v>
                </c:pt>
                <c:pt idx="6">
                  <c:v>1.868766404199973E-3</c:v>
                </c:pt>
                <c:pt idx="7">
                  <c:v>4.750656167979983E-3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F-498D-84CE-F19C348003BA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High_Bulk!$AA$11:$AA$18</c:f>
              <c:numCache>
                <c:formatCode>General</c:formatCode>
                <c:ptCount val="8"/>
                <c:pt idx="0">
                  <c:v>-3.695538057739034E-3</c:v>
                </c:pt>
                <c:pt idx="1">
                  <c:v>-3.4514435695559564E-3</c:v>
                </c:pt>
                <c:pt idx="2">
                  <c:v>-2.2729658792630669E-3</c:v>
                </c:pt>
                <c:pt idx="3">
                  <c:v>-2.9265091863541759E-3</c:v>
                </c:pt>
                <c:pt idx="4">
                  <c:v>-1.8057742782150166E-3</c:v>
                </c:pt>
                <c:pt idx="5">
                  <c:v>-6.7979002624619644E-3</c:v>
                </c:pt>
                <c:pt idx="6">
                  <c:v>-9.6587926509003608E-4</c:v>
                </c:pt>
                <c:pt idx="7">
                  <c:v>-2.4671916010500228E-3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3F-498D-84CE-F19C348003BA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High_Bulk!$AB$11:$AB$18</c:f>
              <c:numCache>
                <c:formatCode>General</c:formatCode>
                <c:ptCount val="8"/>
                <c:pt idx="0">
                  <c:v>-7.5800524934390712E-3</c:v>
                </c:pt>
                <c:pt idx="1">
                  <c:v>-3.0577427821559811E-3</c:v>
                </c:pt>
                <c:pt idx="2">
                  <c:v>-7.9947506561731663E-3</c:v>
                </c:pt>
                <c:pt idx="3">
                  <c:v>-2.0078740157442043E-3</c:v>
                </c:pt>
                <c:pt idx="4">
                  <c:v>-3.9580052493450035E-3</c:v>
                </c:pt>
                <c:pt idx="5">
                  <c:v>-9.8162729658819448E-3</c:v>
                </c:pt>
                <c:pt idx="6">
                  <c:v>-3.8530183727000511E-3</c:v>
                </c:pt>
                <c:pt idx="7">
                  <c:v>-9.5538057742799998E-3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3F-498D-84CE-F19C348003BA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High_Bulk!$AC$11:$AC$18</c:f>
              <c:numCache>
                <c:formatCode>General</c:formatCode>
                <c:ptCount val="8"/>
                <c:pt idx="0">
                  <c:v>3.4960629921210185E-3</c:v>
                </c:pt>
                <c:pt idx="1">
                  <c:v>1.6666666666640406E-3</c:v>
                </c:pt>
                <c:pt idx="2">
                  <c:v>4.07874015747689E-3</c:v>
                </c:pt>
                <c:pt idx="3">
                  <c:v>2.7165354330658253E-3</c:v>
                </c:pt>
                <c:pt idx="4">
                  <c:v>1.8162729658749988E-3</c:v>
                </c:pt>
                <c:pt idx="5">
                  <c:v>4.3569553805780648E-3</c:v>
                </c:pt>
                <c:pt idx="6">
                  <c:v>2.0262467191599631E-3</c:v>
                </c:pt>
                <c:pt idx="7">
                  <c:v>5.0131233595799296E-3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3F-498D-84CE-F19C348003BA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High_Bulk!$AD$11:$AD$18</c:f>
              <c:numCache>
                <c:formatCode>General</c:formatCode>
                <c:ptCount val="8"/>
                <c:pt idx="0">
                  <c:v>2.6036745406810002E-3</c:v>
                </c:pt>
                <c:pt idx="1">
                  <c:v>3.372703412073963E-3</c:v>
                </c:pt>
                <c:pt idx="2">
                  <c:v>2.2939632545968536E-3</c:v>
                </c:pt>
                <c:pt idx="3">
                  <c:v>1.7979002624658458E-3</c:v>
                </c:pt>
                <c:pt idx="4">
                  <c:v>2.8661417322849991E-3</c:v>
                </c:pt>
                <c:pt idx="5">
                  <c:v>6.4566929133880735E-3</c:v>
                </c:pt>
                <c:pt idx="6">
                  <c:v>2.0262467191599631E-3</c:v>
                </c:pt>
                <c:pt idx="7">
                  <c:v>5.0131233595799296E-3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3F-498D-84CE-F19C348003BA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High_Bulk!$AE$11:$AE$18</c:f>
              <c:numCache>
                <c:formatCode>General</c:formatCode>
                <c:ptCount val="8"/>
                <c:pt idx="0">
                  <c:v>4.0734908136509373E-3</c:v>
                </c:pt>
                <c:pt idx="1">
                  <c:v>4.0288713910739959E-3</c:v>
                </c:pt>
                <c:pt idx="2">
                  <c:v>3.4488188976369294E-3</c:v>
                </c:pt>
                <c:pt idx="3">
                  <c:v>2.9790026246757639E-3</c:v>
                </c:pt>
                <c:pt idx="4">
                  <c:v>3.1811023622049794E-3</c:v>
                </c:pt>
                <c:pt idx="5">
                  <c:v>7.6377952755880552E-3</c:v>
                </c:pt>
                <c:pt idx="6">
                  <c:v>2.8661417322799476E-3</c:v>
                </c:pt>
                <c:pt idx="7">
                  <c:v>7.375328083989996E-3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E3F-498D-84CE-F19C348003BA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0.58269816272965902</c:v>
                </c:pt>
                <c:pt idx="1">
                  <c:v>0.92667979002624601</c:v>
                </c:pt>
                <c:pt idx="2">
                  <c:v>0.59161679790026311</c:v>
                </c:pt>
                <c:pt idx="3">
                  <c:v>0.94597112860892418</c:v>
                </c:pt>
                <c:pt idx="4">
                  <c:v>0.16925984251968501</c:v>
                </c:pt>
                <c:pt idx="5">
                  <c:v>0.40561679790026195</c:v>
                </c:pt>
                <c:pt idx="6">
                  <c:v>0.25015223097113004</c:v>
                </c:pt>
                <c:pt idx="7">
                  <c:v>0.62517060367454003</c:v>
                </c:pt>
              </c:numCache>
            </c:numRef>
          </c:xVal>
          <c:yVal>
            <c:numRef>
              <c:f>High_Bulk!$AF$11:$AF$18</c:f>
              <c:numCache>
                <c:formatCode>General</c:formatCode>
                <c:ptCount val="8"/>
                <c:pt idx="0">
                  <c:v>-3.4855643044590101E-3</c:v>
                </c:pt>
                <c:pt idx="1">
                  <c:v>-1.4829396325459765E-3</c:v>
                </c:pt>
                <c:pt idx="2">
                  <c:v>-2.7979002624630711E-3</c:v>
                </c:pt>
                <c:pt idx="3">
                  <c:v>-1.8766404199441755E-3</c:v>
                </c:pt>
                <c:pt idx="4">
                  <c:v>-1.9107611548550008E-3</c:v>
                </c:pt>
                <c:pt idx="5">
                  <c:v>-4.8293963254619765E-3</c:v>
                </c:pt>
                <c:pt idx="6">
                  <c:v>-2.1207349081400484E-3</c:v>
                </c:pt>
                <c:pt idx="7">
                  <c:v>-5.3543307086599823E-3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E3F-498D-84CE-F19C3480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Low_Single!$W$11:$W$18</c:f>
              <c:numCache>
                <c:formatCode>General</c:formatCode>
                <c:ptCount val="8"/>
                <c:pt idx="0">
                  <c:v>1.3700787401549896E-3</c:v>
                </c:pt>
                <c:pt idx="1">
                  <c:v>1.5223097112879724E-3</c:v>
                </c:pt>
                <c:pt idx="2">
                  <c:v>2.3097112860839819E-3</c:v>
                </c:pt>
                <c:pt idx="3">
                  <c:v>1.7585301837250711E-3</c:v>
                </c:pt>
                <c:pt idx="4">
                  <c:v>7.3490813648278001E-5</c:v>
                </c:pt>
                <c:pt idx="5">
                  <c:v>1.8372703412069998E-4</c:v>
                </c:pt>
                <c:pt idx="6">
                  <c:v>5.9317585301820255E-4</c:v>
                </c:pt>
                <c:pt idx="7">
                  <c:v>1.4829396325460042E-3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919-4667-90FF-62A2F3770342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Low_Single!$X$11:$X$18</c:f>
              <c:numCache>
                <c:formatCode>General</c:formatCode>
                <c:ptCount val="8"/>
                <c:pt idx="0">
                  <c:v>3.2020997375498128E-4</c:v>
                </c:pt>
                <c:pt idx="1">
                  <c:v>4.8031496062980183E-3</c:v>
                </c:pt>
                <c:pt idx="2">
                  <c:v>-1.5748031496598536E-4</c:v>
                </c:pt>
                <c:pt idx="3">
                  <c:v>1.7585301837250711E-3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6.8241469816203437E-5</c:v>
                </c:pt>
                <c:pt idx="7">
                  <c:v>1.7060367454100472E-4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919-4667-90FF-62A2F3770342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Low_Single!$Y$11:$Y$18</c:f>
              <c:numCache>
                <c:formatCode>General</c:formatCode>
                <c:ptCount val="8"/>
                <c:pt idx="0">
                  <c:v>3.2020997375498128E-4</c:v>
                </c:pt>
                <c:pt idx="1">
                  <c:v>1.5223097112879724E-3</c:v>
                </c:pt>
                <c:pt idx="2">
                  <c:v>1.0498687664400874E-4</c:v>
                </c:pt>
                <c:pt idx="3">
                  <c:v>8.3989501312509152E-4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2.7821522309720223E-4</c:v>
                </c:pt>
                <c:pt idx="7">
                  <c:v>6.9553805774300731E-4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19-4667-90FF-62A2F3770342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Low_Single!$Z$11:$Z$18</c:f>
              <c:numCache>
                <c:formatCode>General</c:formatCode>
                <c:ptCount val="8"/>
                <c:pt idx="0">
                  <c:v>1.0551181102350093E-3</c:v>
                </c:pt>
                <c:pt idx="1">
                  <c:v>1.1286089238879971E-3</c:v>
                </c:pt>
                <c:pt idx="2">
                  <c:v>6.2992125984401293E-4</c:v>
                </c:pt>
                <c:pt idx="3">
                  <c:v>5.7742782152503391E-4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1.0131233595802036E-3</c:v>
                </c:pt>
                <c:pt idx="7">
                  <c:v>2.5328083989500025E-3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19-4667-90FF-62A2F3770342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Low_Single!$AA$11:$AA$18</c:f>
              <c:numCache>
                <c:formatCode>General</c:formatCode>
                <c:ptCount val="8"/>
                <c:pt idx="0">
                  <c:v>-2.0419947506550296E-3</c:v>
                </c:pt>
                <c:pt idx="1">
                  <c:v>-5.5643044619420046E-3</c:v>
                </c:pt>
                <c:pt idx="2">
                  <c:v>-1.4698162729659958E-3</c:v>
                </c:pt>
                <c:pt idx="3">
                  <c:v>-1.6535433070848926E-3</c:v>
                </c:pt>
                <c:pt idx="4">
                  <c:v>7.3490813648278001E-5</c:v>
                </c:pt>
                <c:pt idx="5">
                  <c:v>1.8372703412069998E-4</c:v>
                </c:pt>
                <c:pt idx="6">
                  <c:v>-1.1916010498687971E-3</c:v>
                </c:pt>
                <c:pt idx="7">
                  <c:v>-2.9790026246719961E-3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919-4667-90FF-62A2F3770342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Low_Single!$AB$11:$AB$18</c:f>
              <c:numCache>
                <c:formatCode>General</c:formatCode>
                <c:ptCount val="8"/>
                <c:pt idx="0">
                  <c:v>-5.9790026246749894E-3</c:v>
                </c:pt>
                <c:pt idx="1">
                  <c:v>-9.3700787401620467E-3</c:v>
                </c:pt>
                <c:pt idx="2">
                  <c:v>-4.6719160104959911E-3</c:v>
                </c:pt>
                <c:pt idx="3">
                  <c:v>-9.0026246719149272E-3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-1.5065616797897974E-3</c:v>
                </c:pt>
                <c:pt idx="7">
                  <c:v>-3.7664041994749931E-3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919-4667-90FF-62A2F3770342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Low_Single!$AC$11:$AC$18</c:f>
              <c:numCache>
                <c:formatCode>General</c:formatCode>
                <c:ptCount val="8"/>
                <c:pt idx="0">
                  <c:v>5.2493438350009747E-6</c:v>
                </c:pt>
                <c:pt idx="1">
                  <c:v>-2.4146981627319875E-3</c:v>
                </c:pt>
                <c:pt idx="2">
                  <c:v>2.0997375328402068E-4</c:v>
                </c:pt>
                <c:pt idx="3">
                  <c:v>1.7585301837250711E-3</c:v>
                </c:pt>
                <c:pt idx="4">
                  <c:v>2.0997375328088002E-5</c:v>
                </c:pt>
                <c:pt idx="5">
                  <c:v>5.2493438320200001E-5</c:v>
                </c:pt>
                <c:pt idx="6">
                  <c:v>1.5748031496204407E-5</c:v>
                </c:pt>
                <c:pt idx="7">
                  <c:v>3.9370078740004477E-5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919-4667-90FF-62A2F3770342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Low_Single!$AD$11:$AD$18</c:f>
              <c:numCache>
                <c:formatCode>General</c:formatCode>
                <c:ptCount val="8"/>
                <c:pt idx="0">
                  <c:v>2.8398950131249823E-3</c:v>
                </c:pt>
                <c:pt idx="1">
                  <c:v>9.0026246719180358E-3</c:v>
                </c:pt>
                <c:pt idx="2">
                  <c:v>2.0997375328040135E-3</c:v>
                </c:pt>
                <c:pt idx="3">
                  <c:v>5.5643044619451132E-3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-6.6666666666679794E-4</c:v>
                </c:pt>
                <c:pt idx="7">
                  <c:v>-1.6666666666669966E-3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919-4667-90FF-62A2F3770342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Low_Single!$AE$11:$AE$18</c:f>
              <c:numCache>
                <c:formatCode>General</c:formatCode>
                <c:ptCount val="8"/>
                <c:pt idx="0">
                  <c:v>3.4698162729649984E-3</c:v>
                </c:pt>
                <c:pt idx="1">
                  <c:v>2.9658792650879562E-3</c:v>
                </c:pt>
                <c:pt idx="2">
                  <c:v>2.7296587926540217E-3</c:v>
                </c:pt>
                <c:pt idx="3">
                  <c:v>2.6771653543250507E-3</c:v>
                </c:pt>
                <c:pt idx="4">
                  <c:v>2.0997375328088002E-5</c:v>
                </c:pt>
                <c:pt idx="5">
                  <c:v>5.2493438320200001E-5</c:v>
                </c:pt>
                <c:pt idx="6">
                  <c:v>1.1181102362202051E-3</c:v>
                </c:pt>
                <c:pt idx="7">
                  <c:v>2.7952755905510038E-3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919-4667-90FF-62A2F3770342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0.29674015748031501</c:v>
                </c:pt>
                <c:pt idx="1">
                  <c:v>0.655433070866142</c:v>
                </c:pt>
                <c:pt idx="2">
                  <c:v>0.331286089238846</c:v>
                </c:pt>
                <c:pt idx="3">
                  <c:v>0.73341207349081494</c:v>
                </c:pt>
                <c:pt idx="4">
                  <c:v>3.1496062992122001E-5</c:v>
                </c:pt>
                <c:pt idx="5">
                  <c:v>7.8740157480299995E-5</c:v>
                </c:pt>
                <c:pt idx="6">
                  <c:v>2.1401574803149796E-2</c:v>
                </c:pt>
                <c:pt idx="7">
                  <c:v>5.3503937007873995E-2</c:v>
                </c:pt>
              </c:numCache>
            </c:numRef>
          </c:xVal>
          <c:yVal>
            <c:numRef>
              <c:f>Low_Single!$AF$11:$AF$18</c:f>
              <c:numCache>
                <c:formatCode>General</c:formatCode>
                <c:ptCount val="8"/>
                <c:pt idx="0">
                  <c:v>-1.3595800524950352E-3</c:v>
                </c:pt>
                <c:pt idx="1">
                  <c:v>-3.5958005249320246E-3</c:v>
                </c:pt>
                <c:pt idx="2">
                  <c:v>-1.7847769028860316E-3</c:v>
                </c:pt>
                <c:pt idx="3">
                  <c:v>-4.2782152230949055E-3</c:v>
                </c:pt>
                <c:pt idx="4">
                  <c:v>-3.1496062992122001E-5</c:v>
                </c:pt>
                <c:pt idx="5">
                  <c:v>-7.8740157480299995E-5</c:v>
                </c:pt>
                <c:pt idx="6">
                  <c:v>2.7821522309720223E-4</c:v>
                </c:pt>
                <c:pt idx="7">
                  <c:v>6.9553805774300731E-4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919-4667-90FF-62A2F377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Low_Single!$W$11:$AF$11</c:f>
              <c:numCache>
                <c:formatCode>General</c:formatCode>
                <c:ptCount val="10"/>
                <c:pt idx="0">
                  <c:v>1.3700787401549896E-3</c:v>
                </c:pt>
                <c:pt idx="1">
                  <c:v>3.2020997375498128E-4</c:v>
                </c:pt>
                <c:pt idx="2">
                  <c:v>3.2020997375498128E-4</c:v>
                </c:pt>
                <c:pt idx="3">
                  <c:v>1.0551181102350093E-3</c:v>
                </c:pt>
                <c:pt idx="4">
                  <c:v>-2.0419947506550296E-3</c:v>
                </c:pt>
                <c:pt idx="5">
                  <c:v>-5.9790026246749894E-3</c:v>
                </c:pt>
                <c:pt idx="6">
                  <c:v>5.2493438350009747E-6</c:v>
                </c:pt>
                <c:pt idx="7">
                  <c:v>2.8398950131249823E-3</c:v>
                </c:pt>
                <c:pt idx="8">
                  <c:v>3.4698162729649984E-3</c:v>
                </c:pt>
                <c:pt idx="9">
                  <c:v>-1.3595800524950352E-3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A-4F70-8EFE-9BA056B94653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Low_Single!$W$12:$AF$12</c:f>
              <c:numCache>
                <c:formatCode>General</c:formatCode>
                <c:ptCount val="10"/>
                <c:pt idx="0">
                  <c:v>1.5223097112879724E-3</c:v>
                </c:pt>
                <c:pt idx="1">
                  <c:v>4.8031496062980183E-3</c:v>
                </c:pt>
                <c:pt idx="2">
                  <c:v>1.5223097112879724E-3</c:v>
                </c:pt>
                <c:pt idx="3">
                  <c:v>1.1286089238879971E-3</c:v>
                </c:pt>
                <c:pt idx="4">
                  <c:v>-5.5643044619420046E-3</c:v>
                </c:pt>
                <c:pt idx="5">
                  <c:v>-9.3700787401620467E-3</c:v>
                </c:pt>
                <c:pt idx="6">
                  <c:v>-2.4146981627319875E-3</c:v>
                </c:pt>
                <c:pt idx="7">
                  <c:v>9.0026246719180358E-3</c:v>
                </c:pt>
                <c:pt idx="8">
                  <c:v>2.9658792650879562E-3</c:v>
                </c:pt>
                <c:pt idx="9">
                  <c:v>-3.5958005249320246E-3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A-4F70-8EFE-9BA056B94653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Low_Single!$W$13:$AF$13</c:f>
              <c:numCache>
                <c:formatCode>General</c:formatCode>
                <c:ptCount val="10"/>
                <c:pt idx="0">
                  <c:v>2.3097112860839819E-3</c:v>
                </c:pt>
                <c:pt idx="1">
                  <c:v>-1.5748031496598536E-4</c:v>
                </c:pt>
                <c:pt idx="2">
                  <c:v>1.0498687664400874E-4</c:v>
                </c:pt>
                <c:pt idx="3">
                  <c:v>6.2992125984401293E-4</c:v>
                </c:pt>
                <c:pt idx="4">
                  <c:v>-1.4698162729659958E-3</c:v>
                </c:pt>
                <c:pt idx="5">
                  <c:v>-4.6719160104959911E-3</c:v>
                </c:pt>
                <c:pt idx="6">
                  <c:v>2.0997375328402068E-4</c:v>
                </c:pt>
                <c:pt idx="7">
                  <c:v>2.0997375328040135E-3</c:v>
                </c:pt>
                <c:pt idx="8">
                  <c:v>2.7296587926540217E-3</c:v>
                </c:pt>
                <c:pt idx="9">
                  <c:v>-1.7847769028860316E-3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A-4F70-8EFE-9BA056B94653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Low_Single!$W$14:$AF$14</c:f>
              <c:numCache>
                <c:formatCode>General</c:formatCode>
                <c:ptCount val="10"/>
                <c:pt idx="0">
                  <c:v>1.7585301837250711E-3</c:v>
                </c:pt>
                <c:pt idx="1">
                  <c:v>1.7585301837250711E-3</c:v>
                </c:pt>
                <c:pt idx="2">
                  <c:v>8.3989501312509152E-4</c:v>
                </c:pt>
                <c:pt idx="3">
                  <c:v>5.7742782152503391E-4</c:v>
                </c:pt>
                <c:pt idx="4">
                  <c:v>-1.6535433070848926E-3</c:v>
                </c:pt>
                <c:pt idx="5">
                  <c:v>-9.0026246719149272E-3</c:v>
                </c:pt>
                <c:pt idx="6">
                  <c:v>1.7585301837250711E-3</c:v>
                </c:pt>
                <c:pt idx="7">
                  <c:v>5.5643044619451132E-3</c:v>
                </c:pt>
                <c:pt idx="8">
                  <c:v>2.6771653543250507E-3</c:v>
                </c:pt>
                <c:pt idx="9">
                  <c:v>-4.2782152230949055E-3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2A-4F70-8EFE-9BA056B94653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Low_Single!$W$15:$AF$15</c:f>
              <c:numCache>
                <c:formatCode>General</c:formatCode>
                <c:ptCount val="10"/>
                <c:pt idx="0">
                  <c:v>7.3490813648278001E-5</c:v>
                </c:pt>
                <c:pt idx="1">
                  <c:v>-3.1496062992122001E-5</c:v>
                </c:pt>
                <c:pt idx="2">
                  <c:v>-3.1496062992122001E-5</c:v>
                </c:pt>
                <c:pt idx="3">
                  <c:v>-3.1496062992122001E-5</c:v>
                </c:pt>
                <c:pt idx="4">
                  <c:v>7.3490813648278001E-5</c:v>
                </c:pt>
                <c:pt idx="5">
                  <c:v>-3.1496062992122001E-5</c:v>
                </c:pt>
                <c:pt idx="6">
                  <c:v>2.0997375328088002E-5</c:v>
                </c:pt>
                <c:pt idx="7">
                  <c:v>-3.1496062992122001E-5</c:v>
                </c:pt>
                <c:pt idx="8">
                  <c:v>2.0997375328088002E-5</c:v>
                </c:pt>
                <c:pt idx="9">
                  <c:v>-3.1496062992122001E-5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2A-4F70-8EFE-9BA056B94653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Low_Single!$W$16:$AF$16</c:f>
              <c:numCache>
                <c:formatCode>General</c:formatCode>
                <c:ptCount val="10"/>
                <c:pt idx="0">
                  <c:v>1.8372703412069998E-4</c:v>
                </c:pt>
                <c:pt idx="1">
                  <c:v>-7.8740157480299995E-5</c:v>
                </c:pt>
                <c:pt idx="2">
                  <c:v>-7.8740157480299995E-5</c:v>
                </c:pt>
                <c:pt idx="3">
                  <c:v>-7.8740157480299995E-5</c:v>
                </c:pt>
                <c:pt idx="4">
                  <c:v>1.8372703412069998E-4</c:v>
                </c:pt>
                <c:pt idx="5">
                  <c:v>-7.8740157480299995E-5</c:v>
                </c:pt>
                <c:pt idx="6">
                  <c:v>5.2493438320200001E-5</c:v>
                </c:pt>
                <c:pt idx="7">
                  <c:v>-7.8740157480299995E-5</c:v>
                </c:pt>
                <c:pt idx="8">
                  <c:v>5.2493438320200001E-5</c:v>
                </c:pt>
                <c:pt idx="9">
                  <c:v>-7.8740157480299995E-5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2A-4F70-8EFE-9BA056B94653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Low_Single!$W$17:$AF$17</c:f>
              <c:numCache>
                <c:formatCode>General</c:formatCode>
                <c:ptCount val="10"/>
                <c:pt idx="0">
                  <c:v>5.9317585301820255E-4</c:v>
                </c:pt>
                <c:pt idx="1">
                  <c:v>6.8241469816203437E-5</c:v>
                </c:pt>
                <c:pt idx="2">
                  <c:v>2.7821522309720223E-4</c:v>
                </c:pt>
                <c:pt idx="3">
                  <c:v>1.0131233595802036E-3</c:v>
                </c:pt>
                <c:pt idx="4">
                  <c:v>-1.1916010498687971E-3</c:v>
                </c:pt>
                <c:pt idx="5">
                  <c:v>-1.5065616797897974E-3</c:v>
                </c:pt>
                <c:pt idx="6">
                  <c:v>1.5748031496204407E-5</c:v>
                </c:pt>
                <c:pt idx="7">
                  <c:v>-6.6666666666679794E-4</c:v>
                </c:pt>
                <c:pt idx="8">
                  <c:v>1.1181102362202051E-3</c:v>
                </c:pt>
                <c:pt idx="9">
                  <c:v>2.7821522309720223E-4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F2A-4F70-8EFE-9BA056B94653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Low_Single!$W$18:$AF$18</c:f>
              <c:numCache>
                <c:formatCode>General</c:formatCode>
                <c:ptCount val="10"/>
                <c:pt idx="0">
                  <c:v>1.4829396325460042E-3</c:v>
                </c:pt>
                <c:pt idx="1">
                  <c:v>1.7060367454100472E-4</c:v>
                </c:pt>
                <c:pt idx="2">
                  <c:v>6.9553805774300731E-4</c:v>
                </c:pt>
                <c:pt idx="3">
                  <c:v>2.5328083989500025E-3</c:v>
                </c:pt>
                <c:pt idx="4">
                  <c:v>-2.9790026246719961E-3</c:v>
                </c:pt>
                <c:pt idx="5">
                  <c:v>-3.7664041994749931E-3</c:v>
                </c:pt>
                <c:pt idx="6">
                  <c:v>3.9370078740004477E-5</c:v>
                </c:pt>
                <c:pt idx="7">
                  <c:v>-1.6666666666669966E-3</c:v>
                </c:pt>
                <c:pt idx="8">
                  <c:v>2.7952755905510038E-3</c:v>
                </c:pt>
                <c:pt idx="9">
                  <c:v>6.9553805774300731E-4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2A-4F70-8EFE-9BA056B9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590627907199789E-3"/>
                  <c:y val="-0.17426386449895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Low_Bulk!$AO$5:$AO$84</c:f>
              <c:numCache>
                <c:formatCode>General</c:formatCode>
                <c:ptCount val="80"/>
                <c:pt idx="0">
                  <c:v>-1.2677165354330061E-2</c:v>
                </c:pt>
                <c:pt idx="1">
                  <c:v>-1.198162729658697E-2</c:v>
                </c:pt>
                <c:pt idx="2">
                  <c:v>-1.0538057742786929E-2</c:v>
                </c:pt>
                <c:pt idx="3">
                  <c:v>-1.0052493438320039E-2</c:v>
                </c:pt>
                <c:pt idx="4">
                  <c:v>-6.9947506561669481E-3</c:v>
                </c:pt>
                <c:pt idx="5">
                  <c:v>-6.7716535433100522E-3</c:v>
                </c:pt>
                <c:pt idx="6">
                  <c:v>-6.2782152230959898E-3</c:v>
                </c:pt>
                <c:pt idx="7">
                  <c:v>-5.9580052493437008E-3</c:v>
                </c:pt>
                <c:pt idx="8">
                  <c:v>-5.7217847769019947E-3</c:v>
                </c:pt>
                <c:pt idx="9">
                  <c:v>-5.4199475065669356E-3</c:v>
                </c:pt>
                <c:pt idx="10">
                  <c:v>-5.018372703416013E-3</c:v>
                </c:pt>
                <c:pt idx="11">
                  <c:v>-4.9081364829397086E-3</c:v>
                </c:pt>
                <c:pt idx="12">
                  <c:v>-4.7244094488219923E-3</c:v>
                </c:pt>
                <c:pt idx="13">
                  <c:v>-4.2650918635172078E-3</c:v>
                </c:pt>
                <c:pt idx="14">
                  <c:v>-3.7795275590520039E-3</c:v>
                </c:pt>
                <c:pt idx="15">
                  <c:v>-3.076115485565994E-3</c:v>
                </c:pt>
                <c:pt idx="16">
                  <c:v>-3.0708661417327E-3</c:v>
                </c:pt>
                <c:pt idx="17">
                  <c:v>-2.6902887139112069E-3</c:v>
                </c:pt>
                <c:pt idx="18">
                  <c:v>-2.383202099737899E-3</c:v>
                </c:pt>
                <c:pt idx="19">
                  <c:v>-2.296587926509205E-3</c:v>
                </c:pt>
                <c:pt idx="20">
                  <c:v>-2.047244094490031E-3</c:v>
                </c:pt>
                <c:pt idx="21">
                  <c:v>-1.9632545931759018E-3</c:v>
                </c:pt>
                <c:pt idx="22">
                  <c:v>-1.7532808398950041E-3</c:v>
                </c:pt>
                <c:pt idx="23">
                  <c:v>-1.238845144355988E-3</c:v>
                </c:pt>
                <c:pt idx="24">
                  <c:v>-1.228346456692897E-3</c:v>
                </c:pt>
                <c:pt idx="25">
                  <c:v>-1.102362204724705E-3</c:v>
                </c:pt>
                <c:pt idx="26">
                  <c:v>-1.0183727034120021E-3</c:v>
                </c:pt>
                <c:pt idx="27">
                  <c:v>-1.0183727034120021E-3</c:v>
                </c:pt>
                <c:pt idx="28">
                  <c:v>-8.5301837270320563E-4</c:v>
                </c:pt>
                <c:pt idx="29">
                  <c:v>-8.5301837270320563E-4</c:v>
                </c:pt>
                <c:pt idx="30">
                  <c:v>-8.5301837270320563E-4</c:v>
                </c:pt>
                <c:pt idx="31">
                  <c:v>-7.6640419947598959E-4</c:v>
                </c:pt>
                <c:pt idx="32">
                  <c:v>-4.4094488188990011E-4</c:v>
                </c:pt>
                <c:pt idx="33">
                  <c:v>-3.6745406824198468E-4</c:v>
                </c:pt>
                <c:pt idx="34">
                  <c:v>-2.8346456692900437E-4</c:v>
                </c:pt>
                <c:pt idx="35">
                  <c:v>-2.8346456692900437E-4</c:v>
                </c:pt>
                <c:pt idx="36">
                  <c:v>-2.309711286090019E-4</c:v>
                </c:pt>
                <c:pt idx="37">
                  <c:v>-1.8372703412070091E-4</c:v>
                </c:pt>
                <c:pt idx="38">
                  <c:v>-7.3490813647901498E-5</c:v>
                </c:pt>
                <c:pt idx="39">
                  <c:v>2.2309711286305769E-4</c:v>
                </c:pt>
                <c:pt idx="40">
                  <c:v>2.4146981627299821E-4</c:v>
                </c:pt>
                <c:pt idx="41">
                  <c:v>2.414698162730988E-4</c:v>
                </c:pt>
                <c:pt idx="42">
                  <c:v>5.7742782151801175E-4</c:v>
                </c:pt>
                <c:pt idx="43">
                  <c:v>6.6141732283510335E-4</c:v>
                </c:pt>
                <c:pt idx="44">
                  <c:v>7.2178477690279519E-4</c:v>
                </c:pt>
                <c:pt idx="45">
                  <c:v>7.3490813648328934E-4</c:v>
                </c:pt>
                <c:pt idx="46">
                  <c:v>7.6640419947499733E-4</c:v>
                </c:pt>
                <c:pt idx="47">
                  <c:v>7.8740157480799988E-4</c:v>
                </c:pt>
                <c:pt idx="48">
                  <c:v>1.0288713910759991E-3</c:v>
                </c:pt>
                <c:pt idx="49">
                  <c:v>1.1233595800539951E-3</c:v>
                </c:pt>
                <c:pt idx="50">
                  <c:v>1.291338582677104E-3</c:v>
                </c:pt>
                <c:pt idx="51">
                  <c:v>1.522309711286293E-3</c:v>
                </c:pt>
                <c:pt idx="52">
                  <c:v>1.7322834645679961E-3</c:v>
                </c:pt>
                <c:pt idx="53">
                  <c:v>1.8162729658791001E-3</c:v>
                </c:pt>
                <c:pt idx="54">
                  <c:v>2.0341207349077951E-3</c:v>
                </c:pt>
                <c:pt idx="55">
                  <c:v>2.0787401574801009E-3</c:v>
                </c:pt>
                <c:pt idx="56">
                  <c:v>2.1732283464540041E-3</c:v>
                </c:pt>
                <c:pt idx="57">
                  <c:v>2.414698162729934E-3</c:v>
                </c:pt>
                <c:pt idx="58">
                  <c:v>2.5511811023619969E-3</c:v>
                </c:pt>
                <c:pt idx="59">
                  <c:v>2.572178477688009E-3</c:v>
                </c:pt>
                <c:pt idx="60">
                  <c:v>2.6771653543299361E-3</c:v>
                </c:pt>
                <c:pt idx="61">
                  <c:v>2.690288713910798E-3</c:v>
                </c:pt>
                <c:pt idx="62">
                  <c:v>2.9790026246730439E-3</c:v>
                </c:pt>
                <c:pt idx="63">
                  <c:v>3.2283464566932869E-3</c:v>
                </c:pt>
                <c:pt idx="64">
                  <c:v>3.27559055118401E-3</c:v>
                </c:pt>
                <c:pt idx="65">
                  <c:v>3.4645669291380192E-3</c:v>
                </c:pt>
                <c:pt idx="66">
                  <c:v>4.2913385826730543E-3</c:v>
                </c:pt>
                <c:pt idx="67">
                  <c:v>4.3254593175839906E-3</c:v>
                </c:pt>
                <c:pt idx="68">
                  <c:v>4.5144356955399423E-3</c:v>
                </c:pt>
                <c:pt idx="69">
                  <c:v>4.5406824146982938E-3</c:v>
                </c:pt>
                <c:pt idx="70">
                  <c:v>4.6456692913399711E-3</c:v>
                </c:pt>
                <c:pt idx="71">
                  <c:v>5.1968503937002966E-3</c:v>
                </c:pt>
                <c:pt idx="72">
                  <c:v>5.4593175852979958E-3</c:v>
                </c:pt>
                <c:pt idx="73">
                  <c:v>5.4803149606340029E-3</c:v>
                </c:pt>
                <c:pt idx="74">
                  <c:v>6.364829396325794E-3</c:v>
                </c:pt>
                <c:pt idx="75">
                  <c:v>6.8766404199499531E-3</c:v>
                </c:pt>
                <c:pt idx="76">
                  <c:v>7.1784776902930614E-3</c:v>
                </c:pt>
                <c:pt idx="77">
                  <c:v>1.0065616797903019E-2</c:v>
                </c:pt>
                <c:pt idx="78">
                  <c:v>1.019685039370305E-2</c:v>
                </c:pt>
                <c:pt idx="79">
                  <c:v>1.0419947506559951E-2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A66-B17D-C0212AEE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11120"/>
        <c:axId val="273132752"/>
      </c:scatterChart>
      <c:valAx>
        <c:axId val="2731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32752"/>
        <c:crosses val="autoZero"/>
        <c:crossBetween val="midCat"/>
      </c:valAx>
      <c:valAx>
        <c:axId val="273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Low_Bulk!$W$11:$AF$11</c:f>
              <c:numCache>
                <c:formatCode>General</c:formatCode>
                <c:ptCount val="10"/>
                <c:pt idx="0">
                  <c:v>-5.721784776901967E-3</c:v>
                </c:pt>
                <c:pt idx="1">
                  <c:v>3.4645669291380465E-3</c:v>
                </c:pt>
                <c:pt idx="2">
                  <c:v>5.7742782151803951E-4</c:v>
                </c:pt>
                <c:pt idx="3">
                  <c:v>1.7322834645680241E-3</c:v>
                </c:pt>
                <c:pt idx="4">
                  <c:v>7.8740157480802764E-4</c:v>
                </c:pt>
                <c:pt idx="5">
                  <c:v>-4.7244094488219646E-3</c:v>
                </c:pt>
                <c:pt idx="6">
                  <c:v>-3.6745406824195692E-4</c:v>
                </c:pt>
                <c:pt idx="7">
                  <c:v>2.5721784776880363E-3</c:v>
                </c:pt>
                <c:pt idx="8">
                  <c:v>5.4593175852980236E-3</c:v>
                </c:pt>
                <c:pt idx="9">
                  <c:v>-3.7795275590519761E-3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4B36-AEAD-5C0CF550C18C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Low_Bulk!$W$12:$AF$12</c:f>
              <c:numCache>
                <c:formatCode>General</c:formatCode>
                <c:ptCount val="10"/>
                <c:pt idx="0">
                  <c:v>-1.2677165354330056E-2</c:v>
                </c:pt>
                <c:pt idx="1">
                  <c:v>6.8766404199499531E-3</c:v>
                </c:pt>
                <c:pt idx="2">
                  <c:v>2.6771653543299356E-3</c:v>
                </c:pt>
                <c:pt idx="3">
                  <c:v>4.6456692913399711E-3</c:v>
                </c:pt>
                <c:pt idx="4">
                  <c:v>2.4146981627299335E-3</c:v>
                </c:pt>
                <c:pt idx="5">
                  <c:v>-1.0052493438320043E-2</c:v>
                </c:pt>
                <c:pt idx="6">
                  <c:v>-2.0472440944900305E-3</c:v>
                </c:pt>
                <c:pt idx="7">
                  <c:v>4.5144356955399423E-3</c:v>
                </c:pt>
                <c:pt idx="8">
                  <c:v>1.0419947506559946E-2</c:v>
                </c:pt>
                <c:pt idx="9">
                  <c:v>-6.7716535433100522E-3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9-4B36-AEAD-5C0CF550C18C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Low_Bulk!$W$13:$AF$13</c:f>
              <c:numCache>
                <c:formatCode>General</c:formatCode>
                <c:ptCount val="10"/>
                <c:pt idx="0">
                  <c:v>-6.2782152230959898E-3</c:v>
                </c:pt>
                <c:pt idx="1">
                  <c:v>4.3254593175839906E-3</c:v>
                </c:pt>
                <c:pt idx="2">
                  <c:v>-7.6640419947598959E-4</c:v>
                </c:pt>
                <c:pt idx="3">
                  <c:v>3.27559055118401E-3</c:v>
                </c:pt>
                <c:pt idx="4">
                  <c:v>1.1233595800539953E-3</c:v>
                </c:pt>
                <c:pt idx="5">
                  <c:v>-5.018372703416013E-3</c:v>
                </c:pt>
                <c:pt idx="6">
                  <c:v>-1.2388451443559878E-3</c:v>
                </c:pt>
                <c:pt idx="7">
                  <c:v>2.1732283464540036E-3</c:v>
                </c:pt>
                <c:pt idx="8">
                  <c:v>5.4803149606340029E-3</c:v>
                </c:pt>
                <c:pt idx="9">
                  <c:v>-3.0761154855659945E-3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99-4B36-AEAD-5C0CF550C18C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Low_Bulk!$W$14:$AF$14</c:f>
              <c:numCache>
                <c:formatCode>General</c:formatCode>
                <c:ptCount val="10"/>
                <c:pt idx="0">
                  <c:v>-1.1981627296587027E-2</c:v>
                </c:pt>
                <c:pt idx="1">
                  <c:v>1.0065616797902965E-2</c:v>
                </c:pt>
                <c:pt idx="2">
                  <c:v>2.2309711286300216E-4</c:v>
                </c:pt>
                <c:pt idx="3">
                  <c:v>7.1784776902930059E-3</c:v>
                </c:pt>
                <c:pt idx="4">
                  <c:v>2.9790026246729884E-3</c:v>
                </c:pt>
                <c:pt idx="5">
                  <c:v>-1.0538057742786988E-2</c:v>
                </c:pt>
                <c:pt idx="6">
                  <c:v>-5.4199475065669911E-3</c:v>
                </c:pt>
                <c:pt idx="7">
                  <c:v>4.2913385826729988E-3</c:v>
                </c:pt>
                <c:pt idx="8">
                  <c:v>1.0196850393702994E-2</c:v>
                </c:pt>
                <c:pt idx="9">
                  <c:v>-6.9947506561670036E-3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99-4B36-AEAD-5C0CF550C18C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Low_Bulk!$W$15:$AF$15</c:f>
              <c:numCache>
                <c:formatCode>General</c:formatCode>
                <c:ptCount val="10"/>
                <c:pt idx="0">
                  <c:v>-1.7532808398950002E-3</c:v>
                </c:pt>
                <c:pt idx="1">
                  <c:v>2.5511811023620004E-3</c:v>
                </c:pt>
                <c:pt idx="2">
                  <c:v>-2.3097112860899841E-4</c:v>
                </c:pt>
                <c:pt idx="3">
                  <c:v>7.664041994750008E-4</c:v>
                </c:pt>
                <c:pt idx="4">
                  <c:v>-1.0183727034119988E-3</c:v>
                </c:pt>
                <c:pt idx="5">
                  <c:v>-2.8346456692900091E-4</c:v>
                </c:pt>
                <c:pt idx="6">
                  <c:v>-2.8346456692900091E-4</c:v>
                </c:pt>
                <c:pt idx="7">
                  <c:v>2.4146981627300168E-4</c:v>
                </c:pt>
                <c:pt idx="8">
                  <c:v>1.0288713910760021E-3</c:v>
                </c:pt>
                <c:pt idx="9">
                  <c:v>-1.0183727034119988E-3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99-4B36-AEAD-5C0CF550C18C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Low_Bulk!$W$16:$AF$16</c:f>
              <c:numCache>
                <c:formatCode>General</c:formatCode>
                <c:ptCount val="10"/>
                <c:pt idx="0">
                  <c:v>-4.2650918635172078E-3</c:v>
                </c:pt>
                <c:pt idx="1">
                  <c:v>6.364829396325794E-3</c:v>
                </c:pt>
                <c:pt idx="2">
                  <c:v>-8.5301837270320563E-4</c:v>
                </c:pt>
                <c:pt idx="3">
                  <c:v>2.0341207349077947E-3</c:v>
                </c:pt>
                <c:pt idx="4">
                  <c:v>-2.2965879265092054E-3</c:v>
                </c:pt>
                <c:pt idx="5">
                  <c:v>-8.5301837270320563E-4</c:v>
                </c:pt>
                <c:pt idx="6">
                  <c:v>-8.5301837270320563E-4</c:v>
                </c:pt>
                <c:pt idx="7">
                  <c:v>7.2178477690279519E-4</c:v>
                </c:pt>
                <c:pt idx="8">
                  <c:v>2.6902887139107975E-3</c:v>
                </c:pt>
                <c:pt idx="9">
                  <c:v>-2.6902887139112069E-3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99-4B36-AEAD-5C0CF550C18C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Low_Bulk!$W$17:$AF$17</c:f>
              <c:numCache>
                <c:formatCode>General</c:formatCode>
                <c:ptCount val="10"/>
                <c:pt idx="0">
                  <c:v>-2.3832020997378925E-3</c:v>
                </c:pt>
                <c:pt idx="1">
                  <c:v>1.8162729658791066E-3</c:v>
                </c:pt>
                <c:pt idx="2">
                  <c:v>1.2913385826771109E-3</c:v>
                </c:pt>
                <c:pt idx="3">
                  <c:v>2.4146981627310576E-4</c:v>
                </c:pt>
                <c:pt idx="4">
                  <c:v>6.6141732283511029E-4</c:v>
                </c:pt>
                <c:pt idx="5">
                  <c:v>-1.9632545931758949E-3</c:v>
                </c:pt>
                <c:pt idx="6">
                  <c:v>-4.4094488188989311E-4</c:v>
                </c:pt>
                <c:pt idx="7">
                  <c:v>-7.349081364789456E-5</c:v>
                </c:pt>
                <c:pt idx="8">
                  <c:v>2.0787401574801079E-3</c:v>
                </c:pt>
                <c:pt idx="9">
                  <c:v>-1.2283464566928901E-3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99-4B36-AEAD-5C0CF550C18C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Low_Bulk!$W$18:$AF$18</c:f>
              <c:numCache>
                <c:formatCode>General</c:formatCode>
                <c:ptCount val="10"/>
                <c:pt idx="0">
                  <c:v>-5.9580052493437008E-3</c:v>
                </c:pt>
                <c:pt idx="1">
                  <c:v>4.5406824146982938E-3</c:v>
                </c:pt>
                <c:pt idx="2">
                  <c:v>3.2283464566932873E-3</c:v>
                </c:pt>
                <c:pt idx="3">
                  <c:v>7.3490813648328934E-4</c:v>
                </c:pt>
                <c:pt idx="4">
                  <c:v>1.5223097112862932E-3</c:v>
                </c:pt>
                <c:pt idx="5">
                  <c:v>-4.9081364829397095E-3</c:v>
                </c:pt>
                <c:pt idx="6">
                  <c:v>-1.102362204724705E-3</c:v>
                </c:pt>
                <c:pt idx="7">
                  <c:v>-1.8372703412070091E-4</c:v>
                </c:pt>
                <c:pt idx="8">
                  <c:v>5.1968503937002974E-3</c:v>
                </c:pt>
                <c:pt idx="9">
                  <c:v>-3.0708661417327004E-3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99-4B36-AEAD-5C0CF550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Low_Bulk!$W$11:$W$18</c:f>
              <c:numCache>
                <c:formatCode>General</c:formatCode>
                <c:ptCount val="8"/>
                <c:pt idx="0">
                  <c:v>-5.721784776901967E-3</c:v>
                </c:pt>
                <c:pt idx="1">
                  <c:v>-1.2677165354330056E-2</c:v>
                </c:pt>
                <c:pt idx="2">
                  <c:v>-6.2782152230959898E-3</c:v>
                </c:pt>
                <c:pt idx="3">
                  <c:v>-1.1981627296587027E-2</c:v>
                </c:pt>
                <c:pt idx="4">
                  <c:v>-1.7532808398950002E-3</c:v>
                </c:pt>
                <c:pt idx="5">
                  <c:v>-4.2650918635172078E-3</c:v>
                </c:pt>
                <c:pt idx="6">
                  <c:v>-2.3832020997378925E-3</c:v>
                </c:pt>
                <c:pt idx="7">
                  <c:v>-5.9580052493437008E-3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B-424E-9684-8D21CE4BA0EB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Low_Bulk!$X$11:$X$18</c:f>
              <c:numCache>
                <c:formatCode>General</c:formatCode>
                <c:ptCount val="8"/>
                <c:pt idx="0">
                  <c:v>3.4645669291380465E-3</c:v>
                </c:pt>
                <c:pt idx="1">
                  <c:v>6.8766404199499531E-3</c:v>
                </c:pt>
                <c:pt idx="2">
                  <c:v>4.3254593175839906E-3</c:v>
                </c:pt>
                <c:pt idx="3">
                  <c:v>1.0065616797902965E-2</c:v>
                </c:pt>
                <c:pt idx="4">
                  <c:v>2.5511811023620004E-3</c:v>
                </c:pt>
                <c:pt idx="5">
                  <c:v>6.364829396325794E-3</c:v>
                </c:pt>
                <c:pt idx="6">
                  <c:v>1.8162729658791066E-3</c:v>
                </c:pt>
                <c:pt idx="7">
                  <c:v>4.5406824146982938E-3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B-424E-9684-8D21CE4BA0EB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Low_Bulk!$Y$11:$Y$18</c:f>
              <c:numCache>
                <c:formatCode>General</c:formatCode>
                <c:ptCount val="8"/>
                <c:pt idx="0">
                  <c:v>5.7742782151803951E-4</c:v>
                </c:pt>
                <c:pt idx="1">
                  <c:v>2.6771653543299356E-3</c:v>
                </c:pt>
                <c:pt idx="2">
                  <c:v>-7.6640419947598959E-4</c:v>
                </c:pt>
                <c:pt idx="3">
                  <c:v>2.2309711286300216E-4</c:v>
                </c:pt>
                <c:pt idx="4">
                  <c:v>-2.3097112860899841E-4</c:v>
                </c:pt>
                <c:pt idx="5">
                  <c:v>-8.5301837270320563E-4</c:v>
                </c:pt>
                <c:pt idx="6">
                  <c:v>1.2913385826771109E-3</c:v>
                </c:pt>
                <c:pt idx="7">
                  <c:v>3.2283464566932873E-3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0B-424E-9684-8D21CE4BA0EB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Low_Bulk!$Z$11:$Z$18</c:f>
              <c:numCache>
                <c:formatCode>General</c:formatCode>
                <c:ptCount val="8"/>
                <c:pt idx="0">
                  <c:v>1.7322834645680241E-3</c:v>
                </c:pt>
                <c:pt idx="1">
                  <c:v>4.6456692913399711E-3</c:v>
                </c:pt>
                <c:pt idx="2">
                  <c:v>3.27559055118401E-3</c:v>
                </c:pt>
                <c:pt idx="3">
                  <c:v>7.1784776902930059E-3</c:v>
                </c:pt>
                <c:pt idx="4">
                  <c:v>7.664041994750008E-4</c:v>
                </c:pt>
                <c:pt idx="5">
                  <c:v>2.0341207349077947E-3</c:v>
                </c:pt>
                <c:pt idx="6">
                  <c:v>2.4146981627310576E-4</c:v>
                </c:pt>
                <c:pt idx="7">
                  <c:v>7.3490813648328934E-4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0B-424E-9684-8D21CE4BA0EB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Low_Bulk!$AA$11:$AA$18</c:f>
              <c:numCache>
                <c:formatCode>General</c:formatCode>
                <c:ptCount val="8"/>
                <c:pt idx="0">
                  <c:v>7.8740157480802764E-4</c:v>
                </c:pt>
                <c:pt idx="1">
                  <c:v>2.4146981627299335E-3</c:v>
                </c:pt>
                <c:pt idx="2">
                  <c:v>1.1233595800539953E-3</c:v>
                </c:pt>
                <c:pt idx="3">
                  <c:v>2.9790026246729884E-3</c:v>
                </c:pt>
                <c:pt idx="4">
                  <c:v>-1.0183727034119988E-3</c:v>
                </c:pt>
                <c:pt idx="5">
                  <c:v>-2.2965879265092054E-3</c:v>
                </c:pt>
                <c:pt idx="6">
                  <c:v>6.6141732283511029E-4</c:v>
                </c:pt>
                <c:pt idx="7">
                  <c:v>1.5223097112862932E-3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0B-424E-9684-8D21CE4BA0EB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Low_Bulk!$AB$11:$AB$18</c:f>
              <c:numCache>
                <c:formatCode>General</c:formatCode>
                <c:ptCount val="8"/>
                <c:pt idx="0">
                  <c:v>-4.7244094488219646E-3</c:v>
                </c:pt>
                <c:pt idx="1">
                  <c:v>-1.0052493438320043E-2</c:v>
                </c:pt>
                <c:pt idx="2">
                  <c:v>-5.018372703416013E-3</c:v>
                </c:pt>
                <c:pt idx="3">
                  <c:v>-1.0538057742786988E-2</c:v>
                </c:pt>
                <c:pt idx="4">
                  <c:v>-2.8346456692900091E-4</c:v>
                </c:pt>
                <c:pt idx="5">
                  <c:v>-8.5301837270320563E-4</c:v>
                </c:pt>
                <c:pt idx="6">
                  <c:v>-1.9632545931758949E-3</c:v>
                </c:pt>
                <c:pt idx="7">
                  <c:v>-4.9081364829397095E-3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0B-424E-9684-8D21CE4BA0EB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Low_Bulk!$AC$11:$AC$18</c:f>
              <c:numCache>
                <c:formatCode>General</c:formatCode>
                <c:ptCount val="8"/>
                <c:pt idx="0">
                  <c:v>-3.6745406824195692E-4</c:v>
                </c:pt>
                <c:pt idx="1">
                  <c:v>-2.0472440944900305E-3</c:v>
                </c:pt>
                <c:pt idx="2">
                  <c:v>-1.2388451443559878E-3</c:v>
                </c:pt>
                <c:pt idx="3">
                  <c:v>-5.4199475065669911E-3</c:v>
                </c:pt>
                <c:pt idx="4">
                  <c:v>-2.8346456692900091E-4</c:v>
                </c:pt>
                <c:pt idx="5">
                  <c:v>-8.5301837270320563E-4</c:v>
                </c:pt>
                <c:pt idx="6">
                  <c:v>-4.4094488188989311E-4</c:v>
                </c:pt>
                <c:pt idx="7">
                  <c:v>-1.102362204724705E-3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0B-424E-9684-8D21CE4BA0EB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Low_Bulk!$AD$11:$AD$18</c:f>
              <c:numCache>
                <c:formatCode>General</c:formatCode>
                <c:ptCount val="8"/>
                <c:pt idx="0">
                  <c:v>2.5721784776880363E-3</c:v>
                </c:pt>
                <c:pt idx="1">
                  <c:v>4.5144356955399423E-3</c:v>
                </c:pt>
                <c:pt idx="2">
                  <c:v>2.1732283464540036E-3</c:v>
                </c:pt>
                <c:pt idx="3">
                  <c:v>4.2913385826729988E-3</c:v>
                </c:pt>
                <c:pt idx="4">
                  <c:v>2.4146981627300168E-4</c:v>
                </c:pt>
                <c:pt idx="5">
                  <c:v>7.2178477690279519E-4</c:v>
                </c:pt>
                <c:pt idx="6">
                  <c:v>-7.349081364789456E-5</c:v>
                </c:pt>
                <c:pt idx="7">
                  <c:v>-1.8372703412070091E-4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0B-424E-9684-8D21CE4BA0EB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Low_Bulk!$AE$11:$AE$18</c:f>
              <c:numCache>
                <c:formatCode>General</c:formatCode>
                <c:ptCount val="8"/>
                <c:pt idx="0">
                  <c:v>5.4593175852980236E-3</c:v>
                </c:pt>
                <c:pt idx="1">
                  <c:v>1.0419947506559946E-2</c:v>
                </c:pt>
                <c:pt idx="2">
                  <c:v>5.4803149606340029E-3</c:v>
                </c:pt>
                <c:pt idx="3">
                  <c:v>1.0196850393702994E-2</c:v>
                </c:pt>
                <c:pt idx="4">
                  <c:v>1.0288713910760021E-3</c:v>
                </c:pt>
                <c:pt idx="5">
                  <c:v>2.6902887139107975E-3</c:v>
                </c:pt>
                <c:pt idx="6">
                  <c:v>2.0787401574801079E-3</c:v>
                </c:pt>
                <c:pt idx="7">
                  <c:v>5.1968503937002974E-3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0B-424E-9684-8D21CE4BA0EB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0.15564304461942197</c:v>
                </c:pt>
                <c:pt idx="1">
                  <c:v>0.36477690288714004</c:v>
                </c:pt>
                <c:pt idx="2">
                  <c:v>0.163338582677166</c:v>
                </c:pt>
                <c:pt idx="3">
                  <c:v>0.38665354330708701</c:v>
                </c:pt>
                <c:pt idx="4">
                  <c:v>1.7816272965878999E-2</c:v>
                </c:pt>
                <c:pt idx="5">
                  <c:v>4.4291338582677205E-2</c:v>
                </c:pt>
                <c:pt idx="6">
                  <c:v>3.6713910761154891E-2</c:v>
                </c:pt>
                <c:pt idx="7">
                  <c:v>9.1653543307086707E-2</c:v>
                </c:pt>
              </c:numCache>
            </c:numRef>
          </c:xVal>
          <c:yVal>
            <c:numRef>
              <c:f>Low_Bulk!$AF$11:$AF$18</c:f>
              <c:numCache>
                <c:formatCode>General</c:formatCode>
                <c:ptCount val="8"/>
                <c:pt idx="0">
                  <c:v>-3.7795275590519761E-3</c:v>
                </c:pt>
                <c:pt idx="1">
                  <c:v>-6.7716535433100522E-3</c:v>
                </c:pt>
                <c:pt idx="2">
                  <c:v>-3.0761154855659945E-3</c:v>
                </c:pt>
                <c:pt idx="3">
                  <c:v>-6.9947506561670036E-3</c:v>
                </c:pt>
                <c:pt idx="4">
                  <c:v>-1.0183727034119988E-3</c:v>
                </c:pt>
                <c:pt idx="5">
                  <c:v>-2.6902887139112069E-3</c:v>
                </c:pt>
                <c:pt idx="6">
                  <c:v>-1.2283464566928901E-3</c:v>
                </c:pt>
                <c:pt idx="7">
                  <c:v>-3.0708661417327004E-3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0B-424E-9684-8D21CE4B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672746230506986E-3"/>
                  <c:y val="-0.33091314892051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Medium_Single!$AO$5:$AO$84</c:f>
              <c:numCache>
                <c:formatCode>General</c:formatCode>
                <c:ptCount val="80"/>
                <c:pt idx="0">
                  <c:v>-7.244094488188968E-3</c:v>
                </c:pt>
                <c:pt idx="1">
                  <c:v>-5.4068241469789058E-3</c:v>
                </c:pt>
                <c:pt idx="2">
                  <c:v>-5.275590551178877E-3</c:v>
                </c:pt>
                <c:pt idx="3">
                  <c:v>-5.1443569553789592E-3</c:v>
                </c:pt>
                <c:pt idx="4">
                  <c:v>-4.5800524934400677E-3</c:v>
                </c:pt>
                <c:pt idx="5">
                  <c:v>-4.2257217847766759E-3</c:v>
                </c:pt>
                <c:pt idx="6">
                  <c:v>-3.669291338586012E-3</c:v>
                </c:pt>
                <c:pt idx="7">
                  <c:v>-3.6614173228300961E-3</c:v>
                </c:pt>
                <c:pt idx="8">
                  <c:v>-3.1758530183736838E-3</c:v>
                </c:pt>
                <c:pt idx="9">
                  <c:v>-2.934383202095991E-3</c:v>
                </c:pt>
                <c:pt idx="10">
                  <c:v>-2.9133858267736822E-3</c:v>
                </c:pt>
                <c:pt idx="11">
                  <c:v>-2.82939632545598E-3</c:v>
                </c:pt>
                <c:pt idx="12">
                  <c:v>-2.742782152230006E-3</c:v>
                </c:pt>
                <c:pt idx="13">
                  <c:v>-2.5091863517089359E-3</c:v>
                </c:pt>
                <c:pt idx="14">
                  <c:v>-2.4041994750689799E-3</c:v>
                </c:pt>
                <c:pt idx="15">
                  <c:v>-2.1259842519689709E-3</c:v>
                </c:pt>
                <c:pt idx="16">
                  <c:v>-1.994750656163682E-3</c:v>
                </c:pt>
                <c:pt idx="17">
                  <c:v>-1.9553805774300552E-3</c:v>
                </c:pt>
                <c:pt idx="18">
                  <c:v>-1.6955380577426959E-3</c:v>
                </c:pt>
                <c:pt idx="19">
                  <c:v>-1.6692913385789601E-3</c:v>
                </c:pt>
                <c:pt idx="20">
                  <c:v>-1.3070866141760009E-3</c:v>
                </c:pt>
                <c:pt idx="21">
                  <c:v>-1.249343832018968E-3</c:v>
                </c:pt>
                <c:pt idx="22">
                  <c:v>-1.223097112860692E-3</c:v>
                </c:pt>
                <c:pt idx="23">
                  <c:v>-1.1706036745406929E-3</c:v>
                </c:pt>
                <c:pt idx="24">
                  <c:v>-1.167979002620112E-3</c:v>
                </c:pt>
                <c:pt idx="25">
                  <c:v>-8.0314960629869481E-4</c:v>
                </c:pt>
                <c:pt idx="26">
                  <c:v>-4.1994750655893748E-4</c:v>
                </c:pt>
                <c:pt idx="27">
                  <c:v>-3.0446194225897122E-4</c:v>
                </c:pt>
                <c:pt idx="28">
                  <c:v>-2.8871391076368269E-4</c:v>
                </c:pt>
                <c:pt idx="29">
                  <c:v>-1.207349081366951E-4</c:v>
                </c:pt>
                <c:pt idx="30">
                  <c:v>-3.9370078740100002E-5</c:v>
                </c:pt>
                <c:pt idx="31">
                  <c:v>-3.9370078740100002E-5</c:v>
                </c:pt>
                <c:pt idx="32">
                  <c:v>-3.9370078740100002E-5</c:v>
                </c:pt>
                <c:pt idx="33">
                  <c:v>-3.9370078740100002E-5</c:v>
                </c:pt>
                <c:pt idx="34">
                  <c:v>-3.9370078740100002E-5</c:v>
                </c:pt>
                <c:pt idx="35">
                  <c:v>-3.9370078740100002E-5</c:v>
                </c:pt>
                <c:pt idx="36">
                  <c:v>-3.9370078740100002E-5</c:v>
                </c:pt>
                <c:pt idx="37">
                  <c:v>-3.9370078740100002E-5</c:v>
                </c:pt>
                <c:pt idx="38">
                  <c:v>-3.9370078740100002E-5</c:v>
                </c:pt>
                <c:pt idx="39">
                  <c:v>-1.5748031496100001E-5</c:v>
                </c:pt>
                <c:pt idx="40">
                  <c:v>-1.5748031496100001E-5</c:v>
                </c:pt>
                <c:pt idx="41">
                  <c:v>-1.5748031496100001E-5</c:v>
                </c:pt>
                <c:pt idx="42">
                  <c:v>-1.5748031496100001E-5</c:v>
                </c:pt>
                <c:pt idx="43">
                  <c:v>-1.5748031496100001E-5</c:v>
                </c:pt>
                <c:pt idx="44">
                  <c:v>-1.5748031496100001E-5</c:v>
                </c:pt>
                <c:pt idx="45">
                  <c:v>-1.5748031496100001E-5</c:v>
                </c:pt>
                <c:pt idx="46">
                  <c:v>-1.5748031496100001E-5</c:v>
                </c:pt>
                <c:pt idx="47">
                  <c:v>-1.5748031496100001E-5</c:v>
                </c:pt>
                <c:pt idx="48">
                  <c:v>1.4173228346490001E-4</c:v>
                </c:pt>
                <c:pt idx="49">
                  <c:v>3.2020997375398208E-4</c:v>
                </c:pt>
                <c:pt idx="50">
                  <c:v>3.5433070866090001E-4</c:v>
                </c:pt>
                <c:pt idx="51">
                  <c:v>4.7769028871397218E-4</c:v>
                </c:pt>
                <c:pt idx="52">
                  <c:v>6.6929133857995815E-4</c:v>
                </c:pt>
                <c:pt idx="53">
                  <c:v>7.4015748031397433E-4</c:v>
                </c:pt>
                <c:pt idx="54">
                  <c:v>7.7165354330730601E-4</c:v>
                </c:pt>
                <c:pt idx="55">
                  <c:v>8.7664041994730407E-4</c:v>
                </c:pt>
                <c:pt idx="56">
                  <c:v>8.7664041994730407E-4</c:v>
                </c:pt>
                <c:pt idx="57">
                  <c:v>9.3175853017990473E-4</c:v>
                </c:pt>
                <c:pt idx="58">
                  <c:v>1.06036745407101E-3</c:v>
                </c:pt>
                <c:pt idx="59">
                  <c:v>1.1391076115483049E-3</c:v>
                </c:pt>
                <c:pt idx="60">
                  <c:v>1.165354330711021E-3</c:v>
                </c:pt>
                <c:pt idx="61">
                  <c:v>1.3490813648293081E-3</c:v>
                </c:pt>
                <c:pt idx="62">
                  <c:v>1.422572178474024E-3</c:v>
                </c:pt>
                <c:pt idx="63">
                  <c:v>1.795275590551038E-3</c:v>
                </c:pt>
                <c:pt idx="64">
                  <c:v>1.8110236220511E-3</c:v>
                </c:pt>
                <c:pt idx="65">
                  <c:v>1.847769028871016E-3</c:v>
                </c:pt>
                <c:pt idx="66">
                  <c:v>1.9422572178463271E-3</c:v>
                </c:pt>
                <c:pt idx="67">
                  <c:v>2.2047244094463149E-3</c:v>
                </c:pt>
                <c:pt idx="68">
                  <c:v>2.2047244094463149E-3</c:v>
                </c:pt>
                <c:pt idx="69">
                  <c:v>2.267716535431064E-3</c:v>
                </c:pt>
                <c:pt idx="70">
                  <c:v>2.860892388456326E-3</c:v>
                </c:pt>
                <c:pt idx="71">
                  <c:v>2.9973753280839728E-3</c:v>
                </c:pt>
                <c:pt idx="72">
                  <c:v>3.3858267716563172E-3</c:v>
                </c:pt>
                <c:pt idx="73">
                  <c:v>3.687664041989946E-3</c:v>
                </c:pt>
                <c:pt idx="74">
                  <c:v>3.9501312335999961E-3</c:v>
                </c:pt>
                <c:pt idx="75">
                  <c:v>4.1732283464510633E-3</c:v>
                </c:pt>
                <c:pt idx="76">
                  <c:v>4.7821522309740017E-3</c:v>
                </c:pt>
                <c:pt idx="77">
                  <c:v>4.8687664041999756E-3</c:v>
                </c:pt>
                <c:pt idx="78">
                  <c:v>8.1102362204711342E-3</c:v>
                </c:pt>
                <c:pt idx="79">
                  <c:v>1.15223097112811E-2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5-4420-B99C-D942E43E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37776"/>
        <c:axId val="277254832"/>
      </c:scatterChart>
      <c:valAx>
        <c:axId val="2772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4832"/>
        <c:crosses val="autoZero"/>
        <c:crossBetween val="midCat"/>
      </c:valAx>
      <c:valAx>
        <c:axId val="277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3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Medium_Single!$W$11:$AF$11</c:f>
              <c:numCache>
                <c:formatCode>General</c:formatCode>
                <c:ptCount val="10"/>
                <c:pt idx="0">
                  <c:v>2.9973753280839732E-3</c:v>
                </c:pt>
                <c:pt idx="1">
                  <c:v>1.4225721784740242E-3</c:v>
                </c:pt>
                <c:pt idx="2">
                  <c:v>-1.3070866141760007E-3</c:v>
                </c:pt>
                <c:pt idx="3">
                  <c:v>-2.9343832020959915E-3</c:v>
                </c:pt>
                <c:pt idx="4">
                  <c:v>-3.6692913385860115E-3</c:v>
                </c:pt>
                <c:pt idx="5">
                  <c:v>-2.8293963254559795E-3</c:v>
                </c:pt>
                <c:pt idx="6">
                  <c:v>7.4015748031397433E-4</c:v>
                </c:pt>
                <c:pt idx="7">
                  <c:v>4.7821522309740017E-3</c:v>
                </c:pt>
                <c:pt idx="8">
                  <c:v>4.7769028871397223E-4</c:v>
                </c:pt>
                <c:pt idx="9">
                  <c:v>3.2020997375398208E-4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E-4A3D-9AAB-7C654E5E4EAF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Medium_Single!$W$12:$AF$12</c:f>
              <c:numCache>
                <c:formatCode>General</c:formatCode>
                <c:ptCount val="10"/>
                <c:pt idx="0">
                  <c:v>8.1102362204711342E-3</c:v>
                </c:pt>
                <c:pt idx="1">
                  <c:v>4.1732283464510633E-3</c:v>
                </c:pt>
                <c:pt idx="2">
                  <c:v>-5.275590551178877E-3</c:v>
                </c:pt>
                <c:pt idx="3">
                  <c:v>-7.244094488188968E-3</c:v>
                </c:pt>
                <c:pt idx="4">
                  <c:v>-5.1443569553789592E-3</c:v>
                </c:pt>
                <c:pt idx="5">
                  <c:v>-5.4068241469789058E-3</c:v>
                </c:pt>
                <c:pt idx="6">
                  <c:v>-4.1994750655893753E-4</c:v>
                </c:pt>
                <c:pt idx="7">
                  <c:v>1.1522309711281098E-2</c:v>
                </c:pt>
                <c:pt idx="8">
                  <c:v>1.8110236220511E-3</c:v>
                </c:pt>
                <c:pt idx="9">
                  <c:v>-2.1259842519689709E-3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E-4A3D-9AAB-7C654E5E4EAF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Medium_Single!$W$13:$AF$13</c:f>
              <c:numCache>
                <c:formatCode>General</c:formatCode>
                <c:ptCount val="10"/>
                <c:pt idx="0">
                  <c:v>1.7952755905510376E-3</c:v>
                </c:pt>
                <c:pt idx="1">
                  <c:v>1.1653543307110215E-3</c:v>
                </c:pt>
                <c:pt idx="2">
                  <c:v>-1.2493438320189676E-3</c:v>
                </c:pt>
                <c:pt idx="3">
                  <c:v>-1.6692913385789598E-3</c:v>
                </c:pt>
                <c:pt idx="4">
                  <c:v>-2.5091863517089363E-3</c:v>
                </c:pt>
                <c:pt idx="5">
                  <c:v>-2.4041994750689799E-3</c:v>
                </c:pt>
                <c:pt idx="6">
                  <c:v>1.0603674540710095E-3</c:v>
                </c:pt>
                <c:pt idx="7">
                  <c:v>2.2677165354310636E-3</c:v>
                </c:pt>
                <c:pt idx="8">
                  <c:v>1.8477690288710158E-3</c:v>
                </c:pt>
                <c:pt idx="9">
                  <c:v>-3.0446194225897116E-4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6E-4A3D-9AAB-7C654E5E4EAF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Medium_Single!$W$14:$AF$14</c:f>
              <c:numCache>
                <c:formatCode>General</c:formatCode>
                <c:ptCount val="10"/>
                <c:pt idx="0">
                  <c:v>3.6876640419901685E-3</c:v>
                </c:pt>
                <c:pt idx="1">
                  <c:v>9.3175853018012678E-4</c:v>
                </c:pt>
                <c:pt idx="2">
                  <c:v>-1.9553805774298327E-3</c:v>
                </c:pt>
                <c:pt idx="3">
                  <c:v>-3.6614173228298741E-3</c:v>
                </c:pt>
                <c:pt idx="4">
                  <c:v>-4.5800524934398457E-3</c:v>
                </c:pt>
                <c:pt idx="5">
                  <c:v>-2.7427821522297835E-3</c:v>
                </c:pt>
                <c:pt idx="6">
                  <c:v>6.692913385801802E-4</c:v>
                </c:pt>
                <c:pt idx="7">
                  <c:v>4.8687664042001977E-3</c:v>
                </c:pt>
                <c:pt idx="8">
                  <c:v>3.9501312336002181E-3</c:v>
                </c:pt>
                <c:pt idx="9">
                  <c:v>-1.16797900261989E-3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6E-4A3D-9AAB-7C654E5E4EAF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Medium_Single!$W$15:$AF$15</c:f>
              <c:numCache>
                <c:formatCode>General</c:formatCode>
                <c:ptCount val="10"/>
                <c:pt idx="0">
                  <c:v>-1.5748031496059998E-5</c:v>
                </c:pt>
                <c:pt idx="1">
                  <c:v>-1.5748031496059998E-5</c:v>
                </c:pt>
                <c:pt idx="2">
                  <c:v>-1.5748031496059998E-5</c:v>
                </c:pt>
                <c:pt idx="3">
                  <c:v>-1.5748031496059998E-5</c:v>
                </c:pt>
                <c:pt idx="4">
                  <c:v>-1.5748031496059998E-5</c:v>
                </c:pt>
                <c:pt idx="5">
                  <c:v>-1.5748031496059998E-5</c:v>
                </c:pt>
                <c:pt idx="6">
                  <c:v>-1.5748031496059998E-5</c:v>
                </c:pt>
                <c:pt idx="7">
                  <c:v>-1.5748031496059998E-5</c:v>
                </c:pt>
                <c:pt idx="8">
                  <c:v>-1.5748031496059998E-5</c:v>
                </c:pt>
                <c:pt idx="9">
                  <c:v>1.4173228346454E-4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6E-4A3D-9AAB-7C654E5E4EAF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Medium_Single!$W$16:$AF$16</c:f>
              <c:numCache>
                <c:formatCode>General</c:formatCode>
                <c:ptCount val="10"/>
                <c:pt idx="0">
                  <c:v>-3.9370078740149997E-5</c:v>
                </c:pt>
                <c:pt idx="1">
                  <c:v>-3.9370078740149997E-5</c:v>
                </c:pt>
                <c:pt idx="2">
                  <c:v>-3.9370078740149997E-5</c:v>
                </c:pt>
                <c:pt idx="3">
                  <c:v>-3.9370078740149997E-5</c:v>
                </c:pt>
                <c:pt idx="4">
                  <c:v>-3.9370078740149997E-5</c:v>
                </c:pt>
                <c:pt idx="5">
                  <c:v>-3.9370078740149997E-5</c:v>
                </c:pt>
                <c:pt idx="6">
                  <c:v>-3.9370078740149997E-5</c:v>
                </c:pt>
                <c:pt idx="7">
                  <c:v>-3.9370078740149997E-5</c:v>
                </c:pt>
                <c:pt idx="8">
                  <c:v>-3.9370078740149997E-5</c:v>
                </c:pt>
                <c:pt idx="9">
                  <c:v>3.5433070866135001E-4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6E-4A3D-9AAB-7C654E5E4EAF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Medium_Single!$W$17:$AF$17</c:f>
              <c:numCache>
                <c:formatCode>General</c:formatCode>
                <c:ptCount val="10"/>
                <c:pt idx="0">
                  <c:v>1.3490813648293076E-3</c:v>
                </c:pt>
                <c:pt idx="1">
                  <c:v>1.1391076115483054E-3</c:v>
                </c:pt>
                <c:pt idx="2">
                  <c:v>-1.2230971128606924E-3</c:v>
                </c:pt>
                <c:pt idx="3">
                  <c:v>-1.2073490813669513E-4</c:v>
                </c:pt>
                <c:pt idx="4">
                  <c:v>-8.0314960629869481E-4</c:v>
                </c:pt>
                <c:pt idx="5">
                  <c:v>-1.6955380577426959E-3</c:v>
                </c:pt>
                <c:pt idx="6">
                  <c:v>7.7165354330730601E-4</c:v>
                </c:pt>
                <c:pt idx="7">
                  <c:v>8.7664041994730407E-4</c:v>
                </c:pt>
                <c:pt idx="8">
                  <c:v>8.7664041994730407E-4</c:v>
                </c:pt>
                <c:pt idx="9">
                  <c:v>-1.1706036745406934E-3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6E-4A3D-9AAB-7C654E5E4EAF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Medium_Single!$W$18:$AF$18</c:f>
              <c:numCache>
                <c:formatCode>General</c:formatCode>
                <c:ptCount val="10"/>
                <c:pt idx="0">
                  <c:v>3.3858267716563167E-3</c:v>
                </c:pt>
                <c:pt idx="1">
                  <c:v>2.8608923884563264E-3</c:v>
                </c:pt>
                <c:pt idx="2">
                  <c:v>-3.1758530183736838E-3</c:v>
                </c:pt>
                <c:pt idx="3">
                  <c:v>-2.8871391076368269E-4</c:v>
                </c:pt>
                <c:pt idx="4">
                  <c:v>-1.9947506561636824E-3</c:v>
                </c:pt>
                <c:pt idx="5">
                  <c:v>-4.2257217847766759E-3</c:v>
                </c:pt>
                <c:pt idx="6">
                  <c:v>1.9422572178463271E-3</c:v>
                </c:pt>
                <c:pt idx="7">
                  <c:v>2.2047244094463153E-3</c:v>
                </c:pt>
                <c:pt idx="8">
                  <c:v>2.2047244094463153E-3</c:v>
                </c:pt>
                <c:pt idx="9">
                  <c:v>-2.9133858267736817E-3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6E-4A3D-9AAB-7C654E5E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Medium_Single!$W$11:$W$18</c:f>
              <c:numCache>
                <c:formatCode>General</c:formatCode>
                <c:ptCount val="8"/>
                <c:pt idx="0">
                  <c:v>2.9973753280839732E-3</c:v>
                </c:pt>
                <c:pt idx="1">
                  <c:v>8.1102362204711342E-3</c:v>
                </c:pt>
                <c:pt idx="2">
                  <c:v>1.7952755905510376E-3</c:v>
                </c:pt>
                <c:pt idx="3">
                  <c:v>3.6876640419901685E-3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1.3490813648293076E-3</c:v>
                </c:pt>
                <c:pt idx="7">
                  <c:v>3.3858267716563167E-3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1-438E-9525-C140EB3FF8A7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Medium_Single!$X$11:$X$18</c:f>
              <c:numCache>
                <c:formatCode>General</c:formatCode>
                <c:ptCount val="8"/>
                <c:pt idx="0">
                  <c:v>1.4225721784740242E-3</c:v>
                </c:pt>
                <c:pt idx="1">
                  <c:v>4.1732283464510633E-3</c:v>
                </c:pt>
                <c:pt idx="2">
                  <c:v>1.1653543307110215E-3</c:v>
                </c:pt>
                <c:pt idx="3">
                  <c:v>9.3175853018012678E-4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1.1391076115483054E-3</c:v>
                </c:pt>
                <c:pt idx="7">
                  <c:v>2.8608923884563264E-3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1-438E-9525-C140EB3FF8A7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Medium_Single!$Y$11:$Y$18</c:f>
              <c:numCache>
                <c:formatCode>General</c:formatCode>
                <c:ptCount val="8"/>
                <c:pt idx="0">
                  <c:v>-1.3070866141760007E-3</c:v>
                </c:pt>
                <c:pt idx="1">
                  <c:v>-5.275590551178877E-3</c:v>
                </c:pt>
                <c:pt idx="2">
                  <c:v>-1.2493438320189676E-3</c:v>
                </c:pt>
                <c:pt idx="3">
                  <c:v>-1.9553805774298327E-3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-1.2230971128606924E-3</c:v>
                </c:pt>
                <c:pt idx="7">
                  <c:v>-3.1758530183736838E-3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1-438E-9525-C140EB3FF8A7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Medium_Single!$Z$11:$Z$18</c:f>
              <c:numCache>
                <c:formatCode>General</c:formatCode>
                <c:ptCount val="8"/>
                <c:pt idx="0">
                  <c:v>-2.9343832020959915E-3</c:v>
                </c:pt>
                <c:pt idx="1">
                  <c:v>-7.244094488188968E-3</c:v>
                </c:pt>
                <c:pt idx="2">
                  <c:v>-1.6692913385789598E-3</c:v>
                </c:pt>
                <c:pt idx="3">
                  <c:v>-3.6614173228298741E-3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-1.2073490813669513E-4</c:v>
                </c:pt>
                <c:pt idx="7">
                  <c:v>-2.8871391076368269E-4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1-438E-9525-C140EB3FF8A7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Medium_Single!$AA$11:$AA$18</c:f>
              <c:numCache>
                <c:formatCode>General</c:formatCode>
                <c:ptCount val="8"/>
                <c:pt idx="0">
                  <c:v>-3.6692913385860115E-3</c:v>
                </c:pt>
                <c:pt idx="1">
                  <c:v>-5.1443569553789592E-3</c:v>
                </c:pt>
                <c:pt idx="2">
                  <c:v>-2.5091863517089363E-3</c:v>
                </c:pt>
                <c:pt idx="3">
                  <c:v>-4.5800524934398457E-3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-8.0314960629869481E-4</c:v>
                </c:pt>
                <c:pt idx="7">
                  <c:v>-1.9947506561636824E-3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01-438E-9525-C140EB3FF8A7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Medium_Single!$AB$11:$AB$18</c:f>
              <c:numCache>
                <c:formatCode>General</c:formatCode>
                <c:ptCount val="8"/>
                <c:pt idx="0">
                  <c:v>-2.8293963254559795E-3</c:v>
                </c:pt>
                <c:pt idx="1">
                  <c:v>-5.4068241469789058E-3</c:v>
                </c:pt>
                <c:pt idx="2">
                  <c:v>-2.4041994750689799E-3</c:v>
                </c:pt>
                <c:pt idx="3">
                  <c:v>-2.7427821522297835E-3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-1.6955380577426959E-3</c:v>
                </c:pt>
                <c:pt idx="7">
                  <c:v>-4.2257217847766759E-3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01-438E-9525-C140EB3FF8A7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Medium_Single!$AC$11:$AC$18</c:f>
              <c:numCache>
                <c:formatCode>General</c:formatCode>
                <c:ptCount val="8"/>
                <c:pt idx="0">
                  <c:v>7.4015748031397433E-4</c:v>
                </c:pt>
                <c:pt idx="1">
                  <c:v>-4.1994750655893753E-4</c:v>
                </c:pt>
                <c:pt idx="2">
                  <c:v>1.0603674540710095E-3</c:v>
                </c:pt>
                <c:pt idx="3">
                  <c:v>6.692913385801802E-4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7.7165354330730601E-4</c:v>
                </c:pt>
                <c:pt idx="7">
                  <c:v>1.9422572178463271E-3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01-438E-9525-C140EB3FF8A7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Medium_Single!$AD$11:$AD$18</c:f>
              <c:numCache>
                <c:formatCode>General</c:formatCode>
                <c:ptCount val="8"/>
                <c:pt idx="0">
                  <c:v>4.7821522309740017E-3</c:v>
                </c:pt>
                <c:pt idx="1">
                  <c:v>1.1522309711281098E-2</c:v>
                </c:pt>
                <c:pt idx="2">
                  <c:v>2.2677165354310636E-3</c:v>
                </c:pt>
                <c:pt idx="3">
                  <c:v>4.8687664042001977E-3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8.7664041994730407E-4</c:v>
                </c:pt>
                <c:pt idx="7">
                  <c:v>2.2047244094463153E-3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01-438E-9525-C140EB3FF8A7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Medium_Single!$AE$11:$AE$18</c:f>
              <c:numCache>
                <c:formatCode>General</c:formatCode>
                <c:ptCount val="8"/>
                <c:pt idx="0">
                  <c:v>4.7769028871397223E-4</c:v>
                </c:pt>
                <c:pt idx="1">
                  <c:v>1.8110236220511E-3</c:v>
                </c:pt>
                <c:pt idx="2">
                  <c:v>1.8477690288710158E-3</c:v>
                </c:pt>
                <c:pt idx="3">
                  <c:v>3.9501312336002181E-3</c:v>
                </c:pt>
                <c:pt idx="4">
                  <c:v>-1.5748031496059998E-5</c:v>
                </c:pt>
                <c:pt idx="5">
                  <c:v>-3.9370078740149997E-5</c:v>
                </c:pt>
                <c:pt idx="6">
                  <c:v>8.7664041994730407E-4</c:v>
                </c:pt>
                <c:pt idx="7">
                  <c:v>2.2047244094463153E-3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01-438E-9525-C140EB3FF8A7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0.284561679790026</c:v>
                </c:pt>
                <c:pt idx="1">
                  <c:v>0.65947506561679892</c:v>
                </c:pt>
                <c:pt idx="2">
                  <c:v>0.33321784776902896</c:v>
                </c:pt>
                <c:pt idx="3">
                  <c:v>0.76993438320209984</c:v>
                </c:pt>
                <c:pt idx="4">
                  <c:v>1.5748031496059998E-5</c:v>
                </c:pt>
                <c:pt idx="5">
                  <c:v>3.9370078740149997E-5</c:v>
                </c:pt>
                <c:pt idx="6">
                  <c:v>4.1433070866141695E-2</c:v>
                </c:pt>
                <c:pt idx="7">
                  <c:v>0.10356955380577368</c:v>
                </c:pt>
              </c:numCache>
            </c:numRef>
          </c:xVal>
          <c:yVal>
            <c:numRef>
              <c:f>Medium_Single!$AF$11:$AF$18</c:f>
              <c:numCache>
                <c:formatCode>General</c:formatCode>
                <c:ptCount val="8"/>
                <c:pt idx="0">
                  <c:v>3.2020997375398208E-4</c:v>
                </c:pt>
                <c:pt idx="1">
                  <c:v>-2.1259842519689709E-3</c:v>
                </c:pt>
                <c:pt idx="2">
                  <c:v>-3.0446194225897116E-4</c:v>
                </c:pt>
                <c:pt idx="3">
                  <c:v>-1.16797900261989E-3</c:v>
                </c:pt>
                <c:pt idx="4">
                  <c:v>1.4173228346454E-4</c:v>
                </c:pt>
                <c:pt idx="5">
                  <c:v>3.5433070866135001E-4</c:v>
                </c:pt>
                <c:pt idx="6">
                  <c:v>-1.1706036745406934E-3</c:v>
                </c:pt>
                <c:pt idx="7">
                  <c:v>-2.9133858267736817E-3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01-438E-9525-C140EB3F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457200</xdr:colOff>
      <xdr:row>5</xdr:row>
      <xdr:rowOff>147636</xdr:rowOff>
    </xdr:from>
    <xdr:to>
      <xdr:col>54</xdr:col>
      <xdr:colOff>266700</xdr:colOff>
      <xdr:row>25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2BC593-6F8E-9268-2350-E1219472D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4651</xdr:colOff>
      <xdr:row>30</xdr:row>
      <xdr:rowOff>4652</xdr:rowOff>
    </xdr:from>
    <xdr:to>
      <xdr:col>22</xdr:col>
      <xdr:colOff>704119</xdr:colOff>
      <xdr:row>50</xdr:row>
      <xdr:rowOff>15099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404F1C-815D-E6FC-7454-E0CB51BC1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30</xdr:row>
      <xdr:rowOff>20376</xdr:rowOff>
    </xdr:from>
    <xdr:to>
      <xdr:col>13</xdr:col>
      <xdr:colOff>945510</xdr:colOff>
      <xdr:row>50</xdr:row>
      <xdr:rowOff>30823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2921AD-C215-DDDE-B603-6391F6CD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609599</xdr:colOff>
      <xdr:row>2</xdr:row>
      <xdr:rowOff>190499</xdr:rowOff>
    </xdr:from>
    <xdr:to>
      <xdr:col>54</xdr:col>
      <xdr:colOff>504824</xdr:colOff>
      <xdr:row>23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465451-1BE7-44C0-9684-3AE4D31E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801565</xdr:colOff>
      <xdr:row>28</xdr:row>
      <xdr:rowOff>11355</xdr:rowOff>
    </xdr:from>
    <xdr:to>
      <xdr:col>16</xdr:col>
      <xdr:colOff>232829</xdr:colOff>
      <xdr:row>49</xdr:row>
      <xdr:rowOff>16415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226EF47-E846-1BB0-791D-E99D5BD5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26</xdr:col>
      <xdr:colOff>669399</xdr:colOff>
      <xdr:row>48</xdr:row>
      <xdr:rowOff>26849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47A5FB0-9873-4860-AFCE-D8C9FD7B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609599</xdr:colOff>
      <xdr:row>2</xdr:row>
      <xdr:rowOff>190499</xdr:rowOff>
    </xdr:from>
    <xdr:to>
      <xdr:col>54</xdr:col>
      <xdr:colOff>333374</xdr:colOff>
      <xdr:row>24</xdr:row>
      <xdr:rowOff>9524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64DE9D-1117-47FD-8BAE-7F87080CE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21140</xdr:colOff>
      <xdr:row>27</xdr:row>
      <xdr:rowOff>185736</xdr:rowOff>
    </xdr:from>
    <xdr:to>
      <xdr:col>17</xdr:col>
      <xdr:colOff>306507</xdr:colOff>
      <xdr:row>48</xdr:row>
      <xdr:rowOff>106537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C97C34-4580-B0E5-E4C8-B9FEDE857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27</xdr:col>
      <xdr:colOff>580708</xdr:colOff>
      <xdr:row>48</xdr:row>
      <xdr:rowOff>74361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9D9469-BCC2-4745-A166-0D4473C58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2</xdr:row>
      <xdr:rowOff>190499</xdr:rowOff>
    </xdr:from>
    <xdr:to>
      <xdr:col>54</xdr:col>
      <xdr:colOff>0</xdr:colOff>
      <xdr:row>25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CCAF02-8F93-4E0D-A73A-21755A7C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16635</xdr:colOff>
      <xdr:row>28</xdr:row>
      <xdr:rowOff>4763</xdr:rowOff>
    </xdr:from>
    <xdr:to>
      <xdr:col>17</xdr:col>
      <xdr:colOff>297460</xdr:colOff>
      <xdr:row>48</xdr:row>
      <xdr:rowOff>164359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E649EE-8F51-0814-B54A-4DC274CA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27</xdr:col>
      <xdr:colOff>629153</xdr:colOff>
      <xdr:row>48</xdr:row>
      <xdr:rowOff>26849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D557C3-0B96-47FB-84AF-B3DDCAC7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609599</xdr:colOff>
      <xdr:row>3</xdr:row>
      <xdr:rowOff>0</xdr:rowOff>
    </xdr:from>
    <xdr:to>
      <xdr:col>55</xdr:col>
      <xdr:colOff>352424</xdr:colOff>
      <xdr:row>24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C6AC14-DE43-2398-3CE8-C1B6E321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28</xdr:row>
      <xdr:rowOff>14287</xdr:rowOff>
    </xdr:from>
    <xdr:to>
      <xdr:col>17</xdr:col>
      <xdr:colOff>370575</xdr:colOff>
      <xdr:row>48</xdr:row>
      <xdr:rowOff>125587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844EAC-D383-4815-1366-13DE6E20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27</xdr:col>
      <xdr:colOff>532024</xdr:colOff>
      <xdr:row>47</xdr:row>
      <xdr:rowOff>171199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3152BA7-6415-4337-852E-C5B981DC5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3</xdr:row>
      <xdr:rowOff>0</xdr:rowOff>
    </xdr:from>
    <xdr:to>
      <xdr:col>54</xdr:col>
      <xdr:colOff>400050</xdr:colOff>
      <xdr:row>27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3BF77A-E4BE-41F2-A133-6AF7506A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11339</xdr:colOff>
      <xdr:row>28</xdr:row>
      <xdr:rowOff>14287</xdr:rowOff>
    </xdr:from>
    <xdr:to>
      <xdr:col>13</xdr:col>
      <xdr:colOff>770171</xdr:colOff>
      <xdr:row>48</xdr:row>
      <xdr:rowOff>50748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A27B5E-5E64-A273-8585-87CDC3B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792374</xdr:colOff>
      <xdr:row>48</xdr:row>
      <xdr:rowOff>74361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1D98FE3-37AB-4FFB-AEB2-93DF25E7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C1B-9EB5-4561-9062-1EB8C2B01DD8}">
  <dimension ref="B1:AO86"/>
  <sheetViews>
    <sheetView tabSelected="1" topLeftCell="AG1" zoomScale="86" zoomScaleNormal="85" workbookViewId="0">
      <selection activeCell="X44" sqref="X44"/>
    </sheetView>
  </sheetViews>
  <sheetFormatPr defaultRowHeight="15" x14ac:dyDescent="0.25"/>
  <cols>
    <col min="2" max="2" width="15" customWidth="1"/>
    <col min="3" max="3" width="19.42578125" bestFit="1" customWidth="1"/>
    <col min="4" max="6" width="15.7109375" bestFit="1" customWidth="1"/>
    <col min="7" max="7" width="16.85546875" bestFit="1" customWidth="1"/>
    <col min="8" max="8" width="15.7109375" bestFit="1" customWidth="1"/>
    <col min="9" max="11" width="16.85546875" bestFit="1" customWidth="1"/>
    <col min="12" max="21" width="15.7109375" bestFit="1" customWidth="1"/>
    <col min="22" max="22" width="23.5703125" bestFit="1" customWidth="1"/>
    <col min="23" max="32" width="16.85546875" bestFit="1" customWidth="1"/>
    <col min="33" max="33" width="19.42578125" bestFit="1" customWidth="1"/>
    <col min="35" max="35" width="4" bestFit="1" customWidth="1"/>
    <col min="36" max="36" width="10.5703125" bestFit="1" customWidth="1"/>
    <col min="37" max="37" width="15.7109375" bestFit="1" customWidth="1"/>
    <col min="38" max="38" width="10.5703125" bestFit="1" customWidth="1"/>
    <col min="39" max="39" width="15.7109375" bestFit="1" customWidth="1"/>
    <col min="40" max="41" width="16.85546875" bestFit="1" customWidth="1"/>
  </cols>
  <sheetData>
    <row r="1" spans="2:41" ht="20.25" thickBot="1" x14ac:dyDescent="0.35">
      <c r="B1" s="64" t="s">
        <v>53</v>
      </c>
      <c r="C1" s="65"/>
      <c r="D1" s="4"/>
      <c r="E1" s="4"/>
      <c r="F1" s="4"/>
    </row>
    <row r="2" spans="2:41" ht="15.75" thickBot="1" x14ac:dyDescent="0.3"/>
    <row r="3" spans="2:41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1" ht="15.75" thickBot="1" x14ac:dyDescent="0.3">
      <c r="D4" s="33">
        <v>-1</v>
      </c>
      <c r="E4" s="14">
        <v>120</v>
      </c>
      <c r="F4" s="15">
        <v>180</v>
      </c>
      <c r="G4" s="16">
        <v>0.125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1" ht="15.75" thickBot="1" x14ac:dyDescent="0.3">
      <c r="D5" s="35">
        <v>1</v>
      </c>
      <c r="E5" s="19">
        <v>300</v>
      </c>
      <c r="F5" s="20">
        <v>900</v>
      </c>
      <c r="G5" s="21">
        <v>0.625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-9.3700787401620467E-3</v>
      </c>
    </row>
    <row r="6" spans="2:41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-9.0026246719150382E-3</v>
      </c>
    </row>
    <row r="7" spans="2:41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-5.9790026246749886E-3</v>
      </c>
    </row>
    <row r="8" spans="2:41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-5.5643044619420054E-3</v>
      </c>
    </row>
    <row r="9" spans="2:41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-4.6719160104959911E-3</v>
      </c>
    </row>
    <row r="10" spans="2:41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-4.2782152230950174E-3</v>
      </c>
    </row>
    <row r="11" spans="2:41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0.29811023622047</v>
      </c>
      <c r="M11" s="15">
        <v>0.29706036745407</v>
      </c>
      <c r="N11" s="15">
        <v>0.29706036745407</v>
      </c>
      <c r="O11" s="15">
        <v>0.29779527559055002</v>
      </c>
      <c r="P11" s="15">
        <v>0.29469816272965998</v>
      </c>
      <c r="Q11" s="15">
        <v>0.29076115485564002</v>
      </c>
      <c r="R11" s="15">
        <v>0.29674540682415002</v>
      </c>
      <c r="S11" s="15">
        <v>0.29958005249344</v>
      </c>
      <c r="T11" s="15">
        <v>0.30020997375328001</v>
      </c>
      <c r="U11" s="16">
        <v>0.29538057742781998</v>
      </c>
      <c r="V11" s="26">
        <f>AVERAGE(L11:U11)</f>
        <v>0.29674015748031501</v>
      </c>
      <c r="W11" s="14">
        <f>L11-$V11</f>
        <v>1.3700787401549896E-3</v>
      </c>
      <c r="X11" s="15">
        <f t="shared" ref="X11:AF18" si="5">M11-$V11</f>
        <v>3.2020997375498128E-4</v>
      </c>
      <c r="Y11" s="15">
        <f t="shared" si="5"/>
        <v>3.2020997375498128E-4</v>
      </c>
      <c r="Z11" s="15">
        <f t="shared" si="5"/>
        <v>1.0551181102350093E-3</v>
      </c>
      <c r="AA11" s="15">
        <f t="shared" si="5"/>
        <v>-2.0419947506550296E-3</v>
      </c>
      <c r="AB11" s="15">
        <f t="shared" si="5"/>
        <v>-5.9790026246749894E-3</v>
      </c>
      <c r="AC11" s="15">
        <f t="shared" si="5"/>
        <v>5.2493438350009747E-6</v>
      </c>
      <c r="AD11" s="15">
        <f t="shared" si="5"/>
        <v>2.8398950131249823E-3</v>
      </c>
      <c r="AE11" s="15">
        <f t="shared" si="5"/>
        <v>3.4698162729649984E-3</v>
      </c>
      <c r="AF11" s="16">
        <f t="shared" si="5"/>
        <v>-1.3595800524950352E-3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-3.766404199475E-3</v>
      </c>
    </row>
    <row r="12" spans="2:41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0.65695538057742997</v>
      </c>
      <c r="M12" s="5">
        <v>0.66023622047244002</v>
      </c>
      <c r="N12" s="5">
        <v>0.65695538057742997</v>
      </c>
      <c r="O12" s="5">
        <v>0.65656167979003</v>
      </c>
      <c r="P12" s="5">
        <v>0.64986876640419999</v>
      </c>
      <c r="Q12" s="5">
        <v>0.64606299212597995</v>
      </c>
      <c r="R12" s="5">
        <v>0.65301837270341001</v>
      </c>
      <c r="S12" s="5">
        <v>0.66443569553806003</v>
      </c>
      <c r="T12" s="5">
        <v>0.65839895013122995</v>
      </c>
      <c r="U12" s="18">
        <v>0.65183727034120997</v>
      </c>
      <c r="V12" s="27">
        <f t="shared" ref="V12:V17" si="10">AVERAGE(L12:U12)</f>
        <v>0.655433070866142</v>
      </c>
      <c r="W12" s="17">
        <f t="shared" ref="W12:W18" si="11">L12-$V12</f>
        <v>1.5223097112879724E-3</v>
      </c>
      <c r="X12" s="5">
        <f t="shared" si="5"/>
        <v>4.8031496062980183E-3</v>
      </c>
      <c r="Y12" s="5">
        <f t="shared" si="5"/>
        <v>1.5223097112879724E-3</v>
      </c>
      <c r="Z12" s="5">
        <f t="shared" si="5"/>
        <v>1.1286089238879971E-3</v>
      </c>
      <c r="AA12" s="5">
        <f t="shared" si="5"/>
        <v>-5.5643044619420046E-3</v>
      </c>
      <c r="AB12" s="5">
        <f t="shared" si="5"/>
        <v>-9.3700787401620467E-3</v>
      </c>
      <c r="AC12" s="5">
        <f t="shared" si="5"/>
        <v>-2.4146981627319875E-3</v>
      </c>
      <c r="AD12" s="5">
        <f t="shared" si="5"/>
        <v>9.0026246719180358E-3</v>
      </c>
      <c r="AE12" s="5">
        <f t="shared" si="5"/>
        <v>2.9658792650879562E-3</v>
      </c>
      <c r="AF12" s="18">
        <f t="shared" si="5"/>
        <v>-3.5958005249320246E-3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-3.5958005249320251E-3</v>
      </c>
    </row>
    <row r="13" spans="2:41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0.33359580052492999</v>
      </c>
      <c r="M13" s="5">
        <v>0.33112860892388002</v>
      </c>
      <c r="N13" s="5">
        <v>0.33139107611549001</v>
      </c>
      <c r="O13" s="5">
        <v>0.33191601049869002</v>
      </c>
      <c r="P13" s="5">
        <v>0.32981627296588001</v>
      </c>
      <c r="Q13" s="5">
        <v>0.32661417322835001</v>
      </c>
      <c r="R13" s="5">
        <v>0.33149606299213003</v>
      </c>
      <c r="S13" s="5">
        <v>0.33338582677165002</v>
      </c>
      <c r="T13" s="5">
        <v>0.33401574803150003</v>
      </c>
      <c r="U13" s="18">
        <v>0.32950131233595997</v>
      </c>
      <c r="V13" s="27">
        <f t="shared" si="10"/>
        <v>0.331286089238846</v>
      </c>
      <c r="W13" s="17">
        <f t="shared" si="11"/>
        <v>2.3097112860839819E-3</v>
      </c>
      <c r="X13" s="5">
        <f t="shared" si="5"/>
        <v>-1.5748031496598536E-4</v>
      </c>
      <c r="Y13" s="5">
        <f t="shared" si="5"/>
        <v>1.0498687664400874E-4</v>
      </c>
      <c r="Z13" s="5">
        <f t="shared" si="5"/>
        <v>6.2992125984401293E-4</v>
      </c>
      <c r="AA13" s="5">
        <f t="shared" si="5"/>
        <v>-1.4698162729659958E-3</v>
      </c>
      <c r="AB13" s="5">
        <f t="shared" si="5"/>
        <v>-4.6719160104959911E-3</v>
      </c>
      <c r="AC13" s="5">
        <f t="shared" si="5"/>
        <v>2.0997375328402068E-4</v>
      </c>
      <c r="AD13" s="5">
        <f t="shared" si="5"/>
        <v>2.0997375328040135E-3</v>
      </c>
      <c r="AE13" s="5">
        <f t="shared" si="5"/>
        <v>2.7296587926540217E-3</v>
      </c>
      <c r="AF13" s="18">
        <f t="shared" si="5"/>
        <v>-1.7847769028860316E-3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-2.9790026246720031E-3</v>
      </c>
    </row>
    <row r="14" spans="2:41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0.73517060367454001</v>
      </c>
      <c r="M14" s="5">
        <v>0.73517060367454001</v>
      </c>
      <c r="N14" s="5">
        <v>0.73425196850394003</v>
      </c>
      <c r="O14" s="5">
        <v>0.73398950131233998</v>
      </c>
      <c r="P14" s="5">
        <v>0.73175853018373005</v>
      </c>
      <c r="Q14" s="5">
        <v>0.72440944881890001</v>
      </c>
      <c r="R14" s="5">
        <v>0.73517060367454001</v>
      </c>
      <c r="S14" s="5">
        <v>0.73897637795276006</v>
      </c>
      <c r="T14" s="5">
        <v>0.73608923884513999</v>
      </c>
      <c r="U14" s="18">
        <v>0.72913385826772004</v>
      </c>
      <c r="V14" s="27">
        <f t="shared" si="10"/>
        <v>0.73341207349081494</v>
      </c>
      <c r="W14" s="17">
        <f t="shared" si="11"/>
        <v>1.7585301837250711E-3</v>
      </c>
      <c r="X14" s="5">
        <f t="shared" si="5"/>
        <v>1.7585301837250711E-3</v>
      </c>
      <c r="Y14" s="5">
        <f t="shared" si="5"/>
        <v>8.3989501312509152E-4</v>
      </c>
      <c r="Z14" s="5">
        <f t="shared" si="5"/>
        <v>5.7742782152503391E-4</v>
      </c>
      <c r="AA14" s="5">
        <f t="shared" si="5"/>
        <v>-1.6535433070848926E-3</v>
      </c>
      <c r="AB14" s="5">
        <f t="shared" si="5"/>
        <v>-9.0026246719149272E-3</v>
      </c>
      <c r="AC14" s="5">
        <f t="shared" si="5"/>
        <v>1.7585301837250711E-3</v>
      </c>
      <c r="AD14" s="5">
        <f t="shared" si="5"/>
        <v>5.5643044619451132E-3</v>
      </c>
      <c r="AE14" s="5">
        <f t="shared" si="5"/>
        <v>2.6771653543250507E-3</v>
      </c>
      <c r="AF14" s="18">
        <f t="shared" si="5"/>
        <v>-4.2782152230949055E-3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-2.414698162731987E-3</v>
      </c>
    </row>
    <row r="15" spans="2:41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1.049868766404E-4</v>
      </c>
      <c r="M15" s="5">
        <v>0</v>
      </c>
      <c r="N15" s="5">
        <v>0</v>
      </c>
      <c r="O15" s="5">
        <v>0</v>
      </c>
      <c r="P15" s="5">
        <v>1.049868766404E-4</v>
      </c>
      <c r="Q15" s="5">
        <v>0</v>
      </c>
      <c r="R15" s="5">
        <v>5.2493438320210003E-5</v>
      </c>
      <c r="S15" s="5">
        <v>0</v>
      </c>
      <c r="T15" s="5">
        <v>5.2493438320210003E-5</v>
      </c>
      <c r="U15" s="18">
        <v>0</v>
      </c>
      <c r="V15" s="27">
        <f t="shared" si="10"/>
        <v>3.1496062992122001E-5</v>
      </c>
      <c r="W15" s="17">
        <f t="shared" si="11"/>
        <v>7.3490813648278001E-5</v>
      </c>
      <c r="X15" s="5">
        <f t="shared" si="5"/>
        <v>-3.1496062992122001E-5</v>
      </c>
      <c r="Y15" s="5">
        <f t="shared" si="5"/>
        <v>-3.1496062992122001E-5</v>
      </c>
      <c r="Z15" s="5">
        <f t="shared" si="5"/>
        <v>-3.1496062992122001E-5</v>
      </c>
      <c r="AA15" s="5">
        <f t="shared" si="5"/>
        <v>7.3490813648278001E-5</v>
      </c>
      <c r="AB15" s="5">
        <f t="shared" si="5"/>
        <v>-3.1496062992122001E-5</v>
      </c>
      <c r="AC15" s="5">
        <f t="shared" si="5"/>
        <v>2.0997375328088002E-5</v>
      </c>
      <c r="AD15" s="5">
        <f t="shared" si="5"/>
        <v>-3.1496062992122001E-5</v>
      </c>
      <c r="AE15" s="5">
        <f t="shared" si="5"/>
        <v>2.0997375328088002E-5</v>
      </c>
      <c r="AF15" s="18">
        <f t="shared" si="5"/>
        <v>-3.1496062992122001E-5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-2.04199475065503E-3</v>
      </c>
    </row>
    <row r="16" spans="2:41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2.6246719160099999E-4</v>
      </c>
      <c r="M16" s="5">
        <v>0</v>
      </c>
      <c r="N16" s="5">
        <v>0</v>
      </c>
      <c r="O16" s="5">
        <v>0</v>
      </c>
      <c r="P16" s="5">
        <v>2.6246719160099999E-4</v>
      </c>
      <c r="Q16" s="5">
        <v>0</v>
      </c>
      <c r="R16" s="5">
        <v>1.312335958005E-4</v>
      </c>
      <c r="S16" s="5">
        <v>0</v>
      </c>
      <c r="T16" s="5">
        <v>1.312335958005E-4</v>
      </c>
      <c r="U16" s="18">
        <v>0</v>
      </c>
      <c r="V16" s="27">
        <f t="shared" si="10"/>
        <v>7.8740157480299995E-5</v>
      </c>
      <c r="W16" s="17">
        <f t="shared" si="11"/>
        <v>1.8372703412069998E-4</v>
      </c>
      <c r="X16" s="5">
        <f t="shared" si="5"/>
        <v>-7.8740157480299995E-5</v>
      </c>
      <c r="Y16" s="5">
        <f t="shared" si="5"/>
        <v>-7.8740157480299995E-5</v>
      </c>
      <c r="Z16" s="5">
        <f t="shared" si="5"/>
        <v>-7.8740157480299995E-5</v>
      </c>
      <c r="AA16" s="5">
        <f t="shared" si="5"/>
        <v>1.8372703412069998E-4</v>
      </c>
      <c r="AB16" s="5">
        <f t="shared" si="5"/>
        <v>-7.8740157480299995E-5</v>
      </c>
      <c r="AC16" s="5">
        <f t="shared" si="5"/>
        <v>5.2493438320200001E-5</v>
      </c>
      <c r="AD16" s="5">
        <f t="shared" si="5"/>
        <v>-7.8740157480299995E-5</v>
      </c>
      <c r="AE16" s="5">
        <f t="shared" si="5"/>
        <v>5.2493438320200001E-5</v>
      </c>
      <c r="AF16" s="18">
        <f t="shared" si="5"/>
        <v>-7.8740157480299995E-5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-1.7847769028860321E-3</v>
      </c>
    </row>
    <row r="17" spans="2:41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2.1994750656167999E-2</v>
      </c>
      <c r="M17" s="5">
        <v>2.1469816272966E-2</v>
      </c>
      <c r="N17" s="5">
        <v>2.1679790026246998E-2</v>
      </c>
      <c r="O17" s="5">
        <v>2.241469816273E-2</v>
      </c>
      <c r="P17" s="5">
        <v>2.0209973753280999E-2</v>
      </c>
      <c r="Q17" s="5">
        <v>1.9895013123359999E-2</v>
      </c>
      <c r="R17" s="5">
        <v>2.1417322834646001E-2</v>
      </c>
      <c r="S17" s="5">
        <v>2.0734908136482998E-2</v>
      </c>
      <c r="T17" s="5">
        <v>2.2519685039370001E-2</v>
      </c>
      <c r="U17" s="18">
        <v>2.1679790026246998E-2</v>
      </c>
      <c r="V17" s="27">
        <f t="shared" si="10"/>
        <v>2.1401574803149796E-2</v>
      </c>
      <c r="W17" s="17">
        <f t="shared" si="11"/>
        <v>5.9317585301820255E-4</v>
      </c>
      <c r="X17" s="5">
        <f t="shared" si="5"/>
        <v>6.8241469816203437E-5</v>
      </c>
      <c r="Y17" s="5">
        <f t="shared" si="5"/>
        <v>2.7821522309720223E-4</v>
      </c>
      <c r="Z17" s="5">
        <f t="shared" si="5"/>
        <v>1.0131233595802036E-3</v>
      </c>
      <c r="AA17" s="5">
        <f t="shared" si="5"/>
        <v>-1.1916010498687971E-3</v>
      </c>
      <c r="AB17" s="5">
        <f t="shared" si="5"/>
        <v>-1.5065616797897974E-3</v>
      </c>
      <c r="AC17" s="5">
        <f t="shared" si="5"/>
        <v>1.5748031496204407E-5</v>
      </c>
      <c r="AD17" s="5">
        <f t="shared" si="5"/>
        <v>-6.6666666666679794E-4</v>
      </c>
      <c r="AE17" s="5">
        <f t="shared" si="5"/>
        <v>1.1181102362202051E-3</v>
      </c>
      <c r="AF17" s="18">
        <f t="shared" si="5"/>
        <v>2.7821522309720223E-4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-1.666666666667004E-3</v>
      </c>
    </row>
    <row r="18" spans="2:41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5.4986876640419999E-2</v>
      </c>
      <c r="M18" s="20">
        <v>5.3674540682414999E-2</v>
      </c>
      <c r="N18" s="20">
        <v>5.4199475065617002E-2</v>
      </c>
      <c r="O18" s="20">
        <v>5.6036745406823997E-2</v>
      </c>
      <c r="P18" s="20">
        <v>5.0524934383201998E-2</v>
      </c>
      <c r="Q18" s="20">
        <v>4.9737532808399001E-2</v>
      </c>
      <c r="R18" s="20">
        <v>5.3543307086613999E-2</v>
      </c>
      <c r="S18" s="20">
        <v>5.1837270341206998E-2</v>
      </c>
      <c r="T18" s="20">
        <v>5.6299212598424998E-2</v>
      </c>
      <c r="U18" s="21">
        <v>5.4199475065617002E-2</v>
      </c>
      <c r="V18" s="28">
        <f>AVERAGE(L18:U18)</f>
        <v>5.3503937007873995E-2</v>
      </c>
      <c r="W18" s="29">
        <f t="shared" si="11"/>
        <v>1.4829396325460042E-3</v>
      </c>
      <c r="X18" s="6">
        <f t="shared" si="5"/>
        <v>1.7060367454100472E-4</v>
      </c>
      <c r="Y18" s="6">
        <f t="shared" si="5"/>
        <v>6.9553805774300731E-4</v>
      </c>
      <c r="Z18" s="6">
        <f t="shared" si="5"/>
        <v>2.5328083989500025E-3</v>
      </c>
      <c r="AA18" s="6">
        <f t="shared" si="5"/>
        <v>-2.9790026246719961E-3</v>
      </c>
      <c r="AB18" s="6">
        <f t="shared" si="5"/>
        <v>-3.7664041994749931E-3</v>
      </c>
      <c r="AC18" s="6">
        <f t="shared" si="5"/>
        <v>3.9370078740004477E-5</v>
      </c>
      <c r="AD18" s="6">
        <f t="shared" si="5"/>
        <v>-1.6666666666669966E-3</v>
      </c>
      <c r="AE18" s="6">
        <f t="shared" si="5"/>
        <v>2.7952755905510038E-3</v>
      </c>
      <c r="AF18" s="30">
        <f>U18-$V18</f>
        <v>6.9553805774300731E-4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-1.6535433070850041E-3</v>
      </c>
    </row>
    <row r="19" spans="2:41" x14ac:dyDescent="0.25">
      <c r="C19" s="33" t="s">
        <v>15</v>
      </c>
      <c r="D19" s="46">
        <f>SUMPRODUCT(D11:D18,$V$11:$V$18)</f>
        <v>2.0918871391076146</v>
      </c>
      <c r="E19" s="15">
        <f>SUMPRODUCT(E11:E18,$V$11:$V$18)</f>
        <v>0.79296850393700835</v>
      </c>
      <c r="F19" s="15">
        <f t="shared" ref="F19:K19" si="14">SUMPRODUCT(F11:F18,$V$11:$V$18)</f>
        <v>0.18732020997375537</v>
      </c>
      <c r="G19" s="15">
        <f>SUMPRODUCT(G11:G18,$V$11:$V$18)</f>
        <v>-1.9418556430446221</v>
      </c>
      <c r="H19" s="15">
        <f t="shared" si="14"/>
        <v>7.5488188976377921E-2</v>
      </c>
      <c r="I19" s="15">
        <f t="shared" si="14"/>
        <v>-0.72866929133858338</v>
      </c>
      <c r="J19" s="15">
        <f t="shared" si="14"/>
        <v>-3.7729658792652623E-2</v>
      </c>
      <c r="K19" s="16">
        <f t="shared" si="14"/>
        <v>-1.1377952755905876E-2</v>
      </c>
      <c r="W19" s="14">
        <f>SUM(W11:W18)</f>
        <v>9.293963254585199E-3</v>
      </c>
      <c r="X19" s="15">
        <f t="shared" ref="X19:AE19" si="15">SUM(X11:X18)</f>
        <v>6.8530183726968714E-3</v>
      </c>
      <c r="Y19" s="15">
        <f t="shared" si="15"/>
        <v>3.6509186351798414E-3</v>
      </c>
      <c r="Z19" s="15">
        <f t="shared" si="15"/>
        <v>6.8267716535498372E-3</v>
      </c>
      <c r="AA19" s="15">
        <f t="shared" si="15"/>
        <v>-1.4643044619419739E-2</v>
      </c>
      <c r="AB19" s="15">
        <f t="shared" si="15"/>
        <v>-3.4406824146985163E-2</v>
      </c>
      <c r="AC19" s="15">
        <f t="shared" si="15"/>
        <v>-3.1233595800339787E-4</v>
      </c>
      <c r="AD19" s="15">
        <f t="shared" si="15"/>
        <v>1.7062992125985929E-2</v>
      </c>
      <c r="AE19" s="31">
        <f t="shared" si="15"/>
        <v>1.5829396325451522E-2</v>
      </c>
      <c r="AF19" s="31">
        <f>SUM(AF11:AF18)</f>
        <v>-1.015485564304021E-2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-1.5065616797897969E-3</v>
      </c>
    </row>
    <row r="20" spans="2:41" x14ac:dyDescent="0.25">
      <c r="C20" s="34" t="s">
        <v>16</v>
      </c>
      <c r="D20" s="13">
        <f>D19/$K$3</f>
        <v>0.26148589238845182</v>
      </c>
      <c r="E20" s="5">
        <f t="shared" ref="E20:K20" si="16">E19/$K$3</f>
        <v>9.9121062992126044E-2</v>
      </c>
      <c r="F20" s="5">
        <f t="shared" si="16"/>
        <v>2.3415026246719421E-2</v>
      </c>
      <c r="G20" s="5">
        <f t="shared" si="16"/>
        <v>-0.24273195538057776</v>
      </c>
      <c r="H20" s="5">
        <f t="shared" si="16"/>
        <v>9.4360236220472401E-3</v>
      </c>
      <c r="I20" s="5">
        <f t="shared" si="16"/>
        <v>-9.1083661417322923E-2</v>
      </c>
      <c r="J20" s="5">
        <f t="shared" si="16"/>
        <v>-4.7162073490815779E-3</v>
      </c>
      <c r="K20" s="18">
        <f t="shared" si="16"/>
        <v>-1.4222440944882345E-3</v>
      </c>
      <c r="W20" s="17">
        <f>W19/$K$3</f>
        <v>1.1617454068231499E-3</v>
      </c>
      <c r="X20" s="5">
        <f t="shared" ref="X20:AE20" si="17">X19/$K$3</f>
        <v>8.5662729658710893E-4</v>
      </c>
      <c r="Y20" s="5">
        <f t="shared" si="17"/>
        <v>4.5636482939748018E-4</v>
      </c>
      <c r="Z20" s="5">
        <f t="shared" si="17"/>
        <v>8.5334645669372965E-4</v>
      </c>
      <c r="AA20" s="5">
        <f t="shared" si="17"/>
        <v>-1.8303805774274673E-3</v>
      </c>
      <c r="AB20" s="5">
        <f t="shared" si="17"/>
        <v>-4.3008530183731453E-3</v>
      </c>
      <c r="AC20" s="5">
        <f t="shared" si="17"/>
        <v>-3.9041994750424733E-5</v>
      </c>
      <c r="AD20" s="5">
        <f t="shared" si="17"/>
        <v>2.1328740157482411E-3</v>
      </c>
      <c r="AE20" s="7">
        <f t="shared" si="17"/>
        <v>1.9786745406814403E-3</v>
      </c>
      <c r="AF20" s="7">
        <f>AF19/$K$3</f>
        <v>-1.2693569553800263E-3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-1.469816272965996E-3</v>
      </c>
    </row>
    <row r="21" spans="2:41" ht="15.75" thickBot="1" x14ac:dyDescent="0.3">
      <c r="C21" s="34" t="s">
        <v>20</v>
      </c>
      <c r="D21" s="13"/>
      <c r="E21" s="20">
        <f t="shared" ref="E21:K21" si="18">$K$3*$K$4*(E20^2)</f>
        <v>0.78599881029512153</v>
      </c>
      <c r="F21" s="20">
        <f t="shared" si="18"/>
        <v>4.3861076330764748E-2</v>
      </c>
      <c r="G21" s="20">
        <f t="shared" si="18"/>
        <v>4.7135041730303033</v>
      </c>
      <c r="H21" s="20">
        <f t="shared" si="18"/>
        <v>7.1230833436666816E-3</v>
      </c>
      <c r="I21" s="20">
        <f t="shared" si="18"/>
        <v>0.66369867017484163</v>
      </c>
      <c r="J21" s="20">
        <f t="shared" si="18"/>
        <v>1.7794089407624869E-3</v>
      </c>
      <c r="K21" s="21">
        <f t="shared" si="18"/>
        <v>1.6182226114453267E-4</v>
      </c>
      <c r="W21" s="19">
        <f>SUMSQ(W11:W18)</f>
        <v>1.5211861312579234E-5</v>
      </c>
      <c r="X21" s="20">
        <f t="shared" ref="X21:AE21" si="19">SUMSQ(X11:X18)</f>
        <v>2.6330963550800485E-5</v>
      </c>
      <c r="Y21" s="20">
        <f t="shared" si="19"/>
        <v>3.7047760762296651E-6</v>
      </c>
      <c r="Z21" s="20">
        <f t="shared" si="19"/>
        <v>1.0565985354202916E-5</v>
      </c>
      <c r="AA21" s="20">
        <f t="shared" si="19"/>
        <v>5.0359318274179828E-5</v>
      </c>
      <c r="AB21" s="20">
        <f t="shared" si="19"/>
        <v>2.4288361887842526E-4</v>
      </c>
      <c r="AC21" s="20">
        <f t="shared" si="19"/>
        <v>8.9723066112855907E-6</v>
      </c>
      <c r="AD21" s="20">
        <f t="shared" si="19"/>
        <v>1.2771205075749514E-4</v>
      </c>
      <c r="AE21" s="32">
        <f t="shared" si="19"/>
        <v>4.4521248820231193E-5</v>
      </c>
      <c r="AF21" s="32">
        <f>SUMSQ(AF11:AF18)</f>
        <v>3.6835162336956237E-5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-1.359580052495035E-3</v>
      </c>
    </row>
    <row r="22" spans="2:41" ht="15.75" thickBot="1" x14ac:dyDescent="0.3">
      <c r="C22" s="55" t="s">
        <v>55</v>
      </c>
      <c r="D22" s="54">
        <f>SUM(D21:K21,AF22)</f>
        <v>6.2166941416685777</v>
      </c>
      <c r="AF22" s="39">
        <f>SUM(W21:AF21)</f>
        <v>5.6709729197238553E-4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-1.1916010498687971E-3</v>
      </c>
    </row>
    <row r="23" spans="2:41" x14ac:dyDescent="0.25">
      <c r="C23" s="50" t="s">
        <v>51</v>
      </c>
      <c r="D23" s="49"/>
      <c r="E23" s="15">
        <f>E21/$D$22</f>
        <v>0.12643356619828128</v>
      </c>
      <c r="F23" s="15">
        <f t="shared" ref="F23:J23" si="20">F21/$D$22</f>
        <v>7.0553698366431642E-3</v>
      </c>
      <c r="G23" s="15">
        <f t="shared" si="20"/>
        <v>0.75820107369238954</v>
      </c>
      <c r="H23" s="15">
        <f t="shared" si="20"/>
        <v>1.1457992272649955E-3</v>
      </c>
      <c r="I23" s="15">
        <f t="shared" si="20"/>
        <v>0.10676070835241432</v>
      </c>
      <c r="J23" s="15">
        <f t="shared" si="20"/>
        <v>2.8623073617787615E-4</v>
      </c>
      <c r="K23" s="16">
        <f>K21/$D$22</f>
        <v>2.6030275489972736E-5</v>
      </c>
      <c r="AF23" s="27">
        <f>AF22/$D$22</f>
        <v>9.1221681338849827E-5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-6.6666666666679794E-4</v>
      </c>
    </row>
    <row r="24" spans="2:41" ht="15.75" thickBot="1" x14ac:dyDescent="0.3">
      <c r="C24" s="51" t="s">
        <v>52</v>
      </c>
      <c r="E24" s="6">
        <f>E23*100</f>
        <v>12.643356619828127</v>
      </c>
      <c r="F24" s="6">
        <f t="shared" ref="F24:K24" si="21">F23*100</f>
        <v>0.70553698366431639</v>
      </c>
      <c r="G24" s="6">
        <f t="shared" si="21"/>
        <v>75.820107369238954</v>
      </c>
      <c r="H24" s="6">
        <f t="shared" si="21"/>
        <v>0.11457992272649956</v>
      </c>
      <c r="I24" s="6">
        <f t="shared" si="21"/>
        <v>10.676070835241431</v>
      </c>
      <c r="J24" s="6">
        <f t="shared" si="21"/>
        <v>2.8623073617787615E-2</v>
      </c>
      <c r="K24" s="30">
        <f t="shared" si="21"/>
        <v>2.6030275489972738E-3</v>
      </c>
      <c r="AF24" s="28">
        <f>AF23*100</f>
        <v>9.1221681338849829E-3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-1.5748031496598541E-4</v>
      </c>
    </row>
    <row r="25" spans="2:41" ht="15" customHeight="1" x14ac:dyDescent="0.25">
      <c r="B25" s="68" t="s">
        <v>58</v>
      </c>
      <c r="C25" s="50" t="s">
        <v>59</v>
      </c>
      <c r="D25" s="13">
        <f t="shared" ref="D25:K25" si="22">D20-$D$37</f>
        <v>0.26086039450042531</v>
      </c>
      <c r="E25" s="5">
        <f t="shared" si="22"/>
        <v>9.8495565104099528E-2</v>
      </c>
      <c r="F25" s="5">
        <f t="shared" si="22"/>
        <v>2.2789528358692905E-2</v>
      </c>
      <c r="G25" s="5">
        <f t="shared" si="22"/>
        <v>-0.24335745326860428</v>
      </c>
      <c r="H25" s="5">
        <f t="shared" si="22"/>
        <v>8.8105257340207223E-3</v>
      </c>
      <c r="I25" s="5">
        <f t="shared" si="22"/>
        <v>-9.1709159305349439E-2</v>
      </c>
      <c r="J25" s="5">
        <f t="shared" si="22"/>
        <v>-5.3417052371080949E-3</v>
      </c>
      <c r="K25" s="18">
        <f t="shared" si="22"/>
        <v>-2.0477419825147515E-3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-7.8740157480199991E-5</v>
      </c>
    </row>
    <row r="26" spans="2:41" ht="15.75" thickBot="1" x14ac:dyDescent="0.3">
      <c r="B26" s="69"/>
      <c r="C26" s="38" t="s">
        <v>41</v>
      </c>
      <c r="D26" s="47">
        <f t="shared" ref="D26:K26" si="23">D20+$D$37</f>
        <v>0.26211139027647834</v>
      </c>
      <c r="E26" s="20">
        <f t="shared" si="23"/>
        <v>9.974656088015256E-2</v>
      </c>
      <c r="F26" s="20">
        <f t="shared" si="23"/>
        <v>2.4040524134745937E-2</v>
      </c>
      <c r="G26" s="20">
        <f t="shared" si="23"/>
        <v>-0.24210645749255125</v>
      </c>
      <c r="H26" s="20">
        <f t="shared" si="23"/>
        <v>1.0061521510073758E-2</v>
      </c>
      <c r="I26" s="20">
        <f t="shared" si="23"/>
        <v>-9.0458163529296406E-2</v>
      </c>
      <c r="J26" s="20">
        <f t="shared" si="23"/>
        <v>-4.090709461055061E-3</v>
      </c>
      <c r="K26" s="21">
        <f t="shared" si="23"/>
        <v>-7.967462064617176E-4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-7.8740157480199991E-5</v>
      </c>
    </row>
    <row r="27" spans="2:41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-7.8740157480199991E-5</v>
      </c>
    </row>
    <row r="28" spans="2:41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-7.8740157480199991E-5</v>
      </c>
    </row>
    <row r="29" spans="2:41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-7.8740157480199991E-5</v>
      </c>
    </row>
    <row r="30" spans="2:41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-7.8740157480199991E-5</v>
      </c>
    </row>
    <row r="31" spans="2:41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-3.1496062992000001E-5</v>
      </c>
    </row>
    <row r="32" spans="2:41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-3.1496062992000001E-5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-3.1496062992000001E-5</v>
      </c>
    </row>
    <row r="34" spans="3:41" x14ac:dyDescent="0.25">
      <c r="C34" s="42" t="s">
        <v>43</v>
      </c>
      <c r="D34" s="16">
        <f>AF22/ (K3 * (K4-1))</f>
        <v>7.8763512773942429E-6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-3.1496062992000001E-5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-3.1496062992000001E-5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-3.1496062992000001E-5</v>
      </c>
    </row>
    <row r="37" spans="3:41" ht="15.75" thickBot="1" x14ac:dyDescent="0.3">
      <c r="C37" s="44" t="s">
        <v>46</v>
      </c>
      <c r="D37" s="21">
        <f>D35*( SQRT(D34/(D36)))</f>
        <v>6.2549788802651694E-4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5.2493438350009747E-6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1.574803149620441E-5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2.0997375327999999E-5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2.0997375327999999E-5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3.9370078739997538E-5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5.2493438319799998E-5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5.2493438319799998E-5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6.8241469816203437E-5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7.3490813647999998E-5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7.3490813647999998E-5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1.049868766440087E-4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1.7060367454099781E-4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1.837270341208E-4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1.837270341208E-4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2.0997375328402071E-4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2.7821522309720218E-4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2.7821522309720218E-4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3.2020997375498128E-4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3.2020997375498128E-4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5.7742782152492289E-4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5.9317585301820255E-4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6.2992125984401293E-4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6.9553805774300037E-4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6.9553805774300037E-4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8.3989501312498049E-4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1.013123359580204E-3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1.0551181102350089E-3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1.1181102362202049E-3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1.1286089238879971E-3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1.3700787401549901E-3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1.4829396325459971E-3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1.522309711287972E-3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1.522309711287972E-3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1.7585301837249601E-3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1.7585301837249601E-3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1.7585301837249601E-3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2.099737532804014E-3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2.3097112860839819E-3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2.532808398949996E-3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2.6771653543249401E-3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2.7296587926540221E-3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2.7952755905509968E-3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2.8398950131249818E-3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2.9658792650879562E-3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3.469816272964998E-3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4.8031496062980183E-3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5.5643044619450022E-3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9.0026246719180358E-3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-7.0256300777060684E-18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B19-1CC6-42AF-807C-650883A19610}">
  <dimension ref="B1:AO86"/>
  <sheetViews>
    <sheetView topLeftCell="AJ1" zoomScale="72" workbookViewId="0">
      <selection activeCell="U56" sqref="U56"/>
    </sheetView>
  </sheetViews>
  <sheetFormatPr defaultRowHeight="15" x14ac:dyDescent="0.25"/>
  <cols>
    <col min="2" max="2" width="15" customWidth="1"/>
    <col min="3" max="3" width="16.85546875" bestFit="1" customWidth="1"/>
    <col min="4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3.42578125" bestFit="1" customWidth="1"/>
    <col min="11" max="11" width="13.7109375" bestFit="1" customWidth="1"/>
    <col min="12" max="21" width="12" bestFit="1" customWidth="1"/>
    <col min="22" max="22" width="20.7109375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30" width="12.7109375" bestFit="1" customWidth="1"/>
    <col min="31" max="31" width="12" bestFit="1" customWidth="1"/>
    <col min="32" max="32" width="12.7109375" bestFit="1" customWidth="1"/>
    <col min="33" max="33" width="16.85546875" bestFit="1" customWidth="1"/>
    <col min="35" max="35" width="3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</cols>
  <sheetData>
    <row r="1" spans="2:41" ht="20.25" thickBot="1" x14ac:dyDescent="0.35">
      <c r="B1" s="64" t="s">
        <v>53</v>
      </c>
      <c r="C1" s="65"/>
      <c r="D1" s="4"/>
      <c r="E1" s="4"/>
      <c r="F1" s="4"/>
    </row>
    <row r="2" spans="2:41" ht="15.75" thickBot="1" x14ac:dyDescent="0.3"/>
    <row r="3" spans="2:41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1" ht="15.75" thickBot="1" x14ac:dyDescent="0.3">
      <c r="D4" s="33">
        <v>-1</v>
      </c>
      <c r="E4" s="14">
        <v>120</v>
      </c>
      <c r="F4" s="15">
        <v>180</v>
      </c>
      <c r="G4" s="16">
        <v>0.125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1" ht="15.75" thickBot="1" x14ac:dyDescent="0.3">
      <c r="D5" s="35">
        <v>1</v>
      </c>
      <c r="E5" s="19">
        <v>300</v>
      </c>
      <c r="F5" s="20">
        <v>900</v>
      </c>
      <c r="G5" s="21">
        <v>0.625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-1.2677165354330061E-2</v>
      </c>
    </row>
    <row r="6" spans="2:41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-1.198162729658697E-2</v>
      </c>
    </row>
    <row r="7" spans="2:41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-1.0538057742786929E-2</v>
      </c>
    </row>
    <row r="8" spans="2:41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-1.0052493438320039E-2</v>
      </c>
    </row>
    <row r="9" spans="2:41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-6.9947506561669481E-3</v>
      </c>
    </row>
    <row r="10" spans="2:41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-6.7716535433100522E-3</v>
      </c>
    </row>
    <row r="11" spans="2:41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0.14992125984252</v>
      </c>
      <c r="M11" s="15">
        <v>0.15910761154856001</v>
      </c>
      <c r="N11" s="15">
        <v>0.15622047244094001</v>
      </c>
      <c r="O11" s="15">
        <v>0.15737532808398999</v>
      </c>
      <c r="P11" s="15">
        <v>0.15643044619422999</v>
      </c>
      <c r="Q11" s="15">
        <v>0.1509186351706</v>
      </c>
      <c r="R11" s="15">
        <v>0.15527559055118001</v>
      </c>
      <c r="S11" s="15">
        <v>0.15821522309711</v>
      </c>
      <c r="T11" s="15">
        <v>0.16110236220471999</v>
      </c>
      <c r="U11" s="16">
        <v>0.15186351706036999</v>
      </c>
      <c r="V11" s="26">
        <f>AVERAGE(L11:U11)</f>
        <v>0.15564304461942197</v>
      </c>
      <c r="W11" s="14">
        <f>L11-$V11</f>
        <v>-5.721784776901967E-3</v>
      </c>
      <c r="X11" s="15">
        <f t="shared" ref="X11:AF18" si="5">M11-$V11</f>
        <v>3.4645669291380465E-3</v>
      </c>
      <c r="Y11" s="15">
        <f t="shared" si="5"/>
        <v>5.7742782151803951E-4</v>
      </c>
      <c r="Z11" s="15">
        <f t="shared" si="5"/>
        <v>1.7322834645680241E-3</v>
      </c>
      <c r="AA11" s="15">
        <f t="shared" si="5"/>
        <v>7.8740157480802764E-4</v>
      </c>
      <c r="AB11" s="15">
        <f t="shared" si="5"/>
        <v>-4.7244094488219646E-3</v>
      </c>
      <c r="AC11" s="15">
        <f t="shared" si="5"/>
        <v>-3.6745406824195692E-4</v>
      </c>
      <c r="AD11" s="15">
        <f t="shared" si="5"/>
        <v>2.5721784776880363E-3</v>
      </c>
      <c r="AE11" s="15">
        <f t="shared" si="5"/>
        <v>5.4593175852980236E-3</v>
      </c>
      <c r="AF11" s="16">
        <f t="shared" si="5"/>
        <v>-3.7795275590519761E-3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-6.2782152230959898E-3</v>
      </c>
    </row>
    <row r="12" spans="2:41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0.35209973753280999</v>
      </c>
      <c r="M12" s="5">
        <v>0.37165354330709</v>
      </c>
      <c r="N12" s="5">
        <v>0.36745406824146998</v>
      </c>
      <c r="O12" s="5">
        <v>0.36942257217848001</v>
      </c>
      <c r="P12" s="5">
        <v>0.36719160104986998</v>
      </c>
      <c r="Q12" s="5">
        <v>0.35472440944882</v>
      </c>
      <c r="R12" s="5">
        <v>0.36272965879265001</v>
      </c>
      <c r="S12" s="5">
        <v>0.36929133858267998</v>
      </c>
      <c r="T12" s="5">
        <v>0.37519685039369999</v>
      </c>
      <c r="U12" s="18">
        <v>0.35800524934382999</v>
      </c>
      <c r="V12" s="27">
        <f t="shared" ref="V12:V17" si="10">AVERAGE(L12:U12)</f>
        <v>0.36477690288714004</v>
      </c>
      <c r="W12" s="17">
        <f t="shared" ref="W12:W18" si="11">L12-$V12</f>
        <v>-1.2677165354330056E-2</v>
      </c>
      <c r="X12" s="5">
        <f t="shared" si="5"/>
        <v>6.8766404199499531E-3</v>
      </c>
      <c r="Y12" s="5">
        <f t="shared" si="5"/>
        <v>2.6771653543299356E-3</v>
      </c>
      <c r="Z12" s="5">
        <f t="shared" si="5"/>
        <v>4.6456692913399711E-3</v>
      </c>
      <c r="AA12" s="5">
        <f t="shared" si="5"/>
        <v>2.4146981627299335E-3</v>
      </c>
      <c r="AB12" s="5">
        <f t="shared" si="5"/>
        <v>-1.0052493438320043E-2</v>
      </c>
      <c r="AC12" s="5">
        <f t="shared" si="5"/>
        <v>-2.0472440944900305E-3</v>
      </c>
      <c r="AD12" s="5">
        <f t="shared" si="5"/>
        <v>4.5144356955399423E-3</v>
      </c>
      <c r="AE12" s="5">
        <f t="shared" si="5"/>
        <v>1.0419947506559946E-2</v>
      </c>
      <c r="AF12" s="18">
        <f t="shared" si="5"/>
        <v>-6.7716535433100522E-3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-5.9580052493437008E-3</v>
      </c>
    </row>
    <row r="13" spans="2:41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0.15706036745407001</v>
      </c>
      <c r="M13" s="5">
        <v>0.16766404199474999</v>
      </c>
      <c r="N13" s="5">
        <v>0.16257217847769001</v>
      </c>
      <c r="O13" s="5">
        <v>0.16661417322835001</v>
      </c>
      <c r="P13" s="5">
        <v>0.16446194225722</v>
      </c>
      <c r="Q13" s="5">
        <v>0.15832020997374999</v>
      </c>
      <c r="R13" s="5">
        <v>0.16209973753281001</v>
      </c>
      <c r="S13" s="5">
        <v>0.16551181102362</v>
      </c>
      <c r="T13" s="5">
        <v>0.1688188976378</v>
      </c>
      <c r="U13" s="18">
        <v>0.16026246719160001</v>
      </c>
      <c r="V13" s="27">
        <f t="shared" si="10"/>
        <v>0.163338582677166</v>
      </c>
      <c r="W13" s="17">
        <f t="shared" si="11"/>
        <v>-6.2782152230959898E-3</v>
      </c>
      <c r="X13" s="5">
        <f t="shared" si="5"/>
        <v>4.3254593175839906E-3</v>
      </c>
      <c r="Y13" s="5">
        <f t="shared" si="5"/>
        <v>-7.6640419947598959E-4</v>
      </c>
      <c r="Z13" s="5">
        <f t="shared" si="5"/>
        <v>3.27559055118401E-3</v>
      </c>
      <c r="AA13" s="5">
        <f t="shared" si="5"/>
        <v>1.1233595800539953E-3</v>
      </c>
      <c r="AB13" s="5">
        <f t="shared" si="5"/>
        <v>-5.018372703416013E-3</v>
      </c>
      <c r="AC13" s="5">
        <f t="shared" si="5"/>
        <v>-1.2388451443559878E-3</v>
      </c>
      <c r="AD13" s="5">
        <f t="shared" si="5"/>
        <v>2.1732283464540036E-3</v>
      </c>
      <c r="AE13" s="5">
        <f t="shared" si="5"/>
        <v>5.4803149606340029E-3</v>
      </c>
      <c r="AF13" s="18">
        <f t="shared" si="5"/>
        <v>-3.0761154855659945E-3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-5.7217847769019947E-3</v>
      </c>
    </row>
    <row r="14" spans="2:41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0.37467191601049998</v>
      </c>
      <c r="M14" s="5">
        <v>0.39671916010498998</v>
      </c>
      <c r="N14" s="5">
        <v>0.38687664041995001</v>
      </c>
      <c r="O14" s="5">
        <v>0.39383202099738002</v>
      </c>
      <c r="P14" s="5">
        <v>0.38963254593176</v>
      </c>
      <c r="Q14" s="5">
        <v>0.37611548556430002</v>
      </c>
      <c r="R14" s="5">
        <v>0.38123359580052002</v>
      </c>
      <c r="S14" s="5">
        <v>0.39094488188976001</v>
      </c>
      <c r="T14" s="5">
        <v>0.39685039370079001</v>
      </c>
      <c r="U14" s="18">
        <v>0.37965879265092001</v>
      </c>
      <c r="V14" s="27">
        <f t="shared" si="10"/>
        <v>0.38665354330708701</v>
      </c>
      <c r="W14" s="17">
        <f t="shared" si="11"/>
        <v>-1.1981627296587027E-2</v>
      </c>
      <c r="X14" s="5">
        <f t="shared" si="5"/>
        <v>1.0065616797902965E-2</v>
      </c>
      <c r="Y14" s="5">
        <f t="shared" si="5"/>
        <v>2.2309711286300216E-4</v>
      </c>
      <c r="Z14" s="5">
        <f t="shared" si="5"/>
        <v>7.1784776902930059E-3</v>
      </c>
      <c r="AA14" s="5">
        <f t="shared" si="5"/>
        <v>2.9790026246729884E-3</v>
      </c>
      <c r="AB14" s="5">
        <f t="shared" si="5"/>
        <v>-1.0538057742786988E-2</v>
      </c>
      <c r="AC14" s="5">
        <f t="shared" si="5"/>
        <v>-5.4199475065669911E-3</v>
      </c>
      <c r="AD14" s="5">
        <f t="shared" si="5"/>
        <v>4.2913385826729988E-3</v>
      </c>
      <c r="AE14" s="5">
        <f t="shared" si="5"/>
        <v>1.0196850393702994E-2</v>
      </c>
      <c r="AF14" s="18">
        <f t="shared" si="5"/>
        <v>-6.9947506561670036E-3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-5.4199475065669356E-3</v>
      </c>
    </row>
    <row r="15" spans="2:41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1.6062992125983999E-2</v>
      </c>
      <c r="M15" s="5">
        <v>2.0367454068241E-2</v>
      </c>
      <c r="N15" s="5">
        <v>1.7585301837270001E-2</v>
      </c>
      <c r="O15" s="5">
        <v>1.8582677165354E-2</v>
      </c>
      <c r="P15" s="5">
        <v>1.6797900262467001E-2</v>
      </c>
      <c r="Q15" s="5">
        <v>1.7532808398949998E-2</v>
      </c>
      <c r="R15" s="5">
        <v>1.7532808398949998E-2</v>
      </c>
      <c r="S15" s="5">
        <v>1.8057742782152001E-2</v>
      </c>
      <c r="T15" s="5">
        <v>1.8845144356955001E-2</v>
      </c>
      <c r="U15" s="18">
        <v>1.6797900262467001E-2</v>
      </c>
      <c r="V15" s="27">
        <f t="shared" si="10"/>
        <v>1.7816272965878999E-2</v>
      </c>
      <c r="W15" s="17">
        <f t="shared" si="11"/>
        <v>-1.7532808398950002E-3</v>
      </c>
      <c r="X15" s="5">
        <f t="shared" si="5"/>
        <v>2.5511811023620004E-3</v>
      </c>
      <c r="Y15" s="5">
        <f t="shared" si="5"/>
        <v>-2.3097112860899841E-4</v>
      </c>
      <c r="Z15" s="5">
        <f t="shared" si="5"/>
        <v>7.664041994750008E-4</v>
      </c>
      <c r="AA15" s="5">
        <f t="shared" si="5"/>
        <v>-1.0183727034119988E-3</v>
      </c>
      <c r="AB15" s="5">
        <f t="shared" si="5"/>
        <v>-2.8346456692900091E-4</v>
      </c>
      <c r="AC15" s="5">
        <f t="shared" si="5"/>
        <v>-2.8346456692900091E-4</v>
      </c>
      <c r="AD15" s="5">
        <f t="shared" si="5"/>
        <v>2.4146981627300168E-4</v>
      </c>
      <c r="AE15" s="5">
        <f t="shared" si="5"/>
        <v>1.0288713910760021E-3</v>
      </c>
      <c r="AF15" s="18">
        <f t="shared" si="5"/>
        <v>-1.0183727034119988E-3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-5.018372703416013E-3</v>
      </c>
    </row>
    <row r="16" spans="2:41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4.0026246719159997E-2</v>
      </c>
      <c r="M16" s="5">
        <v>5.0656167979002999E-2</v>
      </c>
      <c r="N16" s="5">
        <v>4.3438320209973999E-2</v>
      </c>
      <c r="O16" s="5">
        <v>4.6325459317584999E-2</v>
      </c>
      <c r="P16" s="5">
        <v>4.1994750656167999E-2</v>
      </c>
      <c r="Q16" s="5">
        <v>4.3438320209973999E-2</v>
      </c>
      <c r="R16" s="5">
        <v>4.3438320209973999E-2</v>
      </c>
      <c r="S16" s="5">
        <v>4.501312335958E-2</v>
      </c>
      <c r="T16" s="5">
        <v>4.6981627296588002E-2</v>
      </c>
      <c r="U16" s="18">
        <v>4.1601049868765998E-2</v>
      </c>
      <c r="V16" s="27">
        <f t="shared" si="10"/>
        <v>4.4291338582677205E-2</v>
      </c>
      <c r="W16" s="17">
        <f t="shared" si="11"/>
        <v>-4.2650918635172078E-3</v>
      </c>
      <c r="X16" s="5">
        <f t="shared" si="5"/>
        <v>6.364829396325794E-3</v>
      </c>
      <c r="Y16" s="5">
        <f t="shared" si="5"/>
        <v>-8.5301837270320563E-4</v>
      </c>
      <c r="Z16" s="5">
        <f t="shared" si="5"/>
        <v>2.0341207349077947E-3</v>
      </c>
      <c r="AA16" s="5">
        <f t="shared" si="5"/>
        <v>-2.2965879265092054E-3</v>
      </c>
      <c r="AB16" s="5">
        <f t="shared" si="5"/>
        <v>-8.5301837270320563E-4</v>
      </c>
      <c r="AC16" s="5">
        <f t="shared" si="5"/>
        <v>-8.5301837270320563E-4</v>
      </c>
      <c r="AD16" s="5">
        <f t="shared" si="5"/>
        <v>7.2178477690279519E-4</v>
      </c>
      <c r="AE16" s="5">
        <f t="shared" si="5"/>
        <v>2.6902887139107975E-3</v>
      </c>
      <c r="AF16" s="18">
        <f t="shared" si="5"/>
        <v>-2.6902887139112069E-3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-4.9081364829397086E-3</v>
      </c>
    </row>
    <row r="17" spans="2:41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3.4330708661416999E-2</v>
      </c>
      <c r="M17" s="5">
        <v>3.8530183727033998E-2</v>
      </c>
      <c r="N17" s="5">
        <v>3.8005249343832002E-2</v>
      </c>
      <c r="O17" s="5">
        <v>3.6955380577427997E-2</v>
      </c>
      <c r="P17" s="5">
        <v>3.7375328083990002E-2</v>
      </c>
      <c r="Q17" s="5">
        <v>3.4750656167978997E-2</v>
      </c>
      <c r="R17" s="5">
        <v>3.6272965879264998E-2</v>
      </c>
      <c r="S17" s="5">
        <v>3.6640419947506997E-2</v>
      </c>
      <c r="T17" s="5">
        <v>3.8792650918634999E-2</v>
      </c>
      <c r="U17" s="18">
        <v>3.5485564304462001E-2</v>
      </c>
      <c r="V17" s="27">
        <f t="shared" si="10"/>
        <v>3.6713910761154891E-2</v>
      </c>
      <c r="W17" s="17">
        <f t="shared" si="11"/>
        <v>-2.3832020997378925E-3</v>
      </c>
      <c r="X17" s="5">
        <f t="shared" si="5"/>
        <v>1.8162729658791066E-3</v>
      </c>
      <c r="Y17" s="5">
        <f t="shared" si="5"/>
        <v>1.2913385826771109E-3</v>
      </c>
      <c r="Z17" s="5">
        <f t="shared" si="5"/>
        <v>2.4146981627310576E-4</v>
      </c>
      <c r="AA17" s="5">
        <f t="shared" si="5"/>
        <v>6.6141732283511029E-4</v>
      </c>
      <c r="AB17" s="5">
        <f t="shared" si="5"/>
        <v>-1.9632545931758949E-3</v>
      </c>
      <c r="AC17" s="5">
        <f t="shared" si="5"/>
        <v>-4.4094488188989311E-4</v>
      </c>
      <c r="AD17" s="5">
        <f t="shared" si="5"/>
        <v>-7.349081364789456E-5</v>
      </c>
      <c r="AE17" s="5">
        <f t="shared" si="5"/>
        <v>2.0787401574801079E-3</v>
      </c>
      <c r="AF17" s="18">
        <f t="shared" si="5"/>
        <v>-1.2283464566928901E-3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-4.7244094488219923E-3</v>
      </c>
    </row>
    <row r="18" spans="2:41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8.5695538057743006E-2</v>
      </c>
      <c r="M18" s="20">
        <v>9.6194225721785001E-2</v>
      </c>
      <c r="N18" s="20">
        <v>9.4881889763779995E-2</v>
      </c>
      <c r="O18" s="20">
        <v>9.2388451443569997E-2</v>
      </c>
      <c r="P18" s="20">
        <v>9.3175853018373E-2</v>
      </c>
      <c r="Q18" s="20">
        <v>8.6745406824146998E-2</v>
      </c>
      <c r="R18" s="20">
        <v>9.0551181102362002E-2</v>
      </c>
      <c r="S18" s="20">
        <v>9.1469816272966006E-2</v>
      </c>
      <c r="T18" s="20">
        <v>9.6850393700787005E-2</v>
      </c>
      <c r="U18" s="21">
        <v>8.8582677165354007E-2</v>
      </c>
      <c r="V18" s="28">
        <f>AVERAGE(L18:U18)</f>
        <v>9.1653543307086707E-2</v>
      </c>
      <c r="W18" s="29">
        <f t="shared" si="11"/>
        <v>-5.9580052493437008E-3</v>
      </c>
      <c r="X18" s="6">
        <f t="shared" si="5"/>
        <v>4.5406824146982938E-3</v>
      </c>
      <c r="Y18" s="6">
        <f t="shared" si="5"/>
        <v>3.2283464566932873E-3</v>
      </c>
      <c r="Z18" s="6">
        <f t="shared" si="5"/>
        <v>7.3490813648328934E-4</v>
      </c>
      <c r="AA18" s="6">
        <f t="shared" si="5"/>
        <v>1.5223097112862932E-3</v>
      </c>
      <c r="AB18" s="6">
        <f t="shared" si="5"/>
        <v>-4.9081364829397095E-3</v>
      </c>
      <c r="AC18" s="6">
        <f t="shared" si="5"/>
        <v>-1.102362204724705E-3</v>
      </c>
      <c r="AD18" s="6">
        <f t="shared" si="5"/>
        <v>-1.8372703412070091E-4</v>
      </c>
      <c r="AE18" s="6">
        <f t="shared" si="5"/>
        <v>5.1968503937002974E-3</v>
      </c>
      <c r="AF18" s="30">
        <f>U18-$V18</f>
        <v>-3.0708661417327004E-3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-4.2650918635172078E-3</v>
      </c>
    </row>
    <row r="19" spans="2:41" x14ac:dyDescent="0.25">
      <c r="C19" s="33" t="s">
        <v>15</v>
      </c>
      <c r="D19" s="46">
        <f>SUMPRODUCT(D11:D18,$V$11:$V$18)</f>
        <v>1.2608871391076131</v>
      </c>
      <c r="E19" s="15">
        <f>SUMPRODUCT(E11:E18,$V$11:$V$18)</f>
        <v>0.51386351706036915</v>
      </c>
      <c r="F19" s="15">
        <f t="shared" ref="F19:K19" si="14">SUMPRODUCT(F11:F18,$V$11:$V$18)</f>
        <v>9.5832020997376338E-2</v>
      </c>
      <c r="G19" s="15">
        <f t="shared" si="14"/>
        <v>-0.87993700787401707</v>
      </c>
      <c r="H19" s="15">
        <f t="shared" si="14"/>
        <v>4.2645669291336542E-2</v>
      </c>
      <c r="I19" s="15">
        <f t="shared" si="14"/>
        <v>-0.35103412073490908</v>
      </c>
      <c r="J19" s="15">
        <f t="shared" si="14"/>
        <v>3.6687664041994444E-2</v>
      </c>
      <c r="K19" s="16">
        <f t="shared" si="14"/>
        <v>1.4283464566930679E-2</v>
      </c>
      <c r="W19" s="14">
        <f>SUM(W11:W18)</f>
        <v>-5.1018372703408837E-2</v>
      </c>
      <c r="X19" s="15">
        <f t="shared" ref="X19:AE19" si="15">SUM(X11:X18)</f>
        <v>4.000524934384015E-2</v>
      </c>
      <c r="Y19" s="15">
        <f t="shared" si="15"/>
        <v>6.146981627293182E-3</v>
      </c>
      <c r="Z19" s="15">
        <f t="shared" si="15"/>
        <v>2.0608923884524202E-2</v>
      </c>
      <c r="AA19" s="15">
        <f t="shared" si="15"/>
        <v>6.1732283464651441E-3</v>
      </c>
      <c r="AB19" s="15">
        <f t="shared" si="15"/>
        <v>-3.8341207349092819E-2</v>
      </c>
      <c r="AC19" s="15">
        <f t="shared" si="15"/>
        <v>-1.1753280839901771E-2</v>
      </c>
      <c r="AD19" s="15">
        <f t="shared" si="15"/>
        <v>1.4257217847762182E-2</v>
      </c>
      <c r="AE19" s="31">
        <f t="shared" si="15"/>
        <v>4.2551181102362175E-2</v>
      </c>
      <c r="AF19" s="31">
        <f>SUM(AF11:AF18)</f>
        <v>-2.8629921259843823E-2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-3.7795275590520039E-3</v>
      </c>
    </row>
    <row r="20" spans="2:41" x14ac:dyDescent="0.25">
      <c r="C20" s="34" t="s">
        <v>16</v>
      </c>
      <c r="D20" s="13">
        <f>D19/$K$3</f>
        <v>0.15761089238845163</v>
      </c>
      <c r="E20" s="5">
        <f t="shared" ref="E20:K20" si="16">E19/$K$3</f>
        <v>6.4232939632546143E-2</v>
      </c>
      <c r="F20" s="5">
        <f t="shared" si="16"/>
        <v>1.1979002624672042E-2</v>
      </c>
      <c r="G20" s="5">
        <f t="shared" si="16"/>
        <v>-0.10999212598425213</v>
      </c>
      <c r="H20" s="5">
        <f t="shared" si="16"/>
        <v>5.3307086614170678E-3</v>
      </c>
      <c r="I20" s="5">
        <f t="shared" si="16"/>
        <v>-4.3879265091863635E-2</v>
      </c>
      <c r="J20" s="5">
        <f t="shared" si="16"/>
        <v>4.5859580052493056E-3</v>
      </c>
      <c r="K20" s="18">
        <f t="shared" si="16"/>
        <v>1.7854330708663348E-3</v>
      </c>
      <c r="W20" s="17">
        <f>W19/$K$3</f>
        <v>-6.3772965879261047E-3</v>
      </c>
      <c r="X20" s="5">
        <f t="shared" ref="X20:AE20" si="17">X19/$K$3</f>
        <v>5.0006561679800188E-3</v>
      </c>
      <c r="Y20" s="5">
        <f t="shared" si="17"/>
        <v>7.6837270341164774E-4</v>
      </c>
      <c r="Z20" s="5">
        <f t="shared" si="17"/>
        <v>2.5761154855655252E-3</v>
      </c>
      <c r="AA20" s="5">
        <f t="shared" si="17"/>
        <v>7.7165354330814302E-4</v>
      </c>
      <c r="AB20" s="5">
        <f t="shared" si="17"/>
        <v>-4.7926509186366024E-3</v>
      </c>
      <c r="AC20" s="5">
        <f t="shared" si="17"/>
        <v>-1.4691601049877214E-3</v>
      </c>
      <c r="AD20" s="5">
        <f t="shared" si="17"/>
        <v>1.7821522309702728E-3</v>
      </c>
      <c r="AE20" s="7">
        <f t="shared" si="17"/>
        <v>5.3188976377952718E-3</v>
      </c>
      <c r="AF20" s="7">
        <f>AF19/$K$3</f>
        <v>-3.5787401574804778E-3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-3.076115485565994E-3</v>
      </c>
    </row>
    <row r="21" spans="2:41" ht="15.75" thickBot="1" x14ac:dyDescent="0.3">
      <c r="C21" s="34" t="s">
        <v>20</v>
      </c>
      <c r="D21" s="13"/>
      <c r="E21" s="20">
        <f t="shared" ref="E21:K21" si="18">$K$3*$K$4*(E20^2)</f>
        <v>0.33006964270706535</v>
      </c>
      <c r="F21" s="20">
        <f t="shared" si="18"/>
        <v>1.1479720310551974E-2</v>
      </c>
      <c r="G21" s="20">
        <f t="shared" si="18"/>
        <v>0.96786142228284744</v>
      </c>
      <c r="H21" s="20">
        <f t="shared" si="18"/>
        <v>2.2733163866325559E-3</v>
      </c>
      <c r="I21" s="20">
        <f t="shared" si="18"/>
        <v>0.15403119240016341</v>
      </c>
      <c r="J21" s="20">
        <f t="shared" si="18"/>
        <v>1.6824808660728151E-3</v>
      </c>
      <c r="K21" s="21">
        <f t="shared" si="18"/>
        <v>2.5502170004345525E-4</v>
      </c>
      <c r="W21" s="19">
        <f>SUMSQ(W11:W18)</f>
        <v>4.3886720262323277E-4</v>
      </c>
      <c r="X21" s="20">
        <f t="shared" ref="X21:AE21" si="19">SUMSQ(X11:X18)</f>
        <v>2.5025386984118262E-4</v>
      </c>
      <c r="Y21" s="20">
        <f t="shared" si="19"/>
        <v>2.1008549128204611E-5</v>
      </c>
      <c r="Z21" s="20">
        <f t="shared" si="19"/>
        <v>9.2166504777550445E-5</v>
      </c>
      <c r="AA21" s="20">
        <f t="shared" si="19"/>
        <v>2.5653460640274558E-5</v>
      </c>
      <c r="AB21" s="20">
        <f t="shared" si="19"/>
        <v>2.88359559385953E-4</v>
      </c>
      <c r="AC21" s="20">
        <f t="shared" si="19"/>
        <v>3.7454426464471895E-5</v>
      </c>
      <c r="AD21" s="20">
        <f t="shared" si="19"/>
        <v>5.0753177506312803E-5</v>
      </c>
      <c r="AE21" s="32">
        <f t="shared" si="19"/>
        <v>3.1201370891631273E-4</v>
      </c>
      <c r="AF21" s="32">
        <f>SUMSQ(AF11:AF18)</f>
        <v>1.3774293370810757E-4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-3.0708661417327E-3</v>
      </c>
    </row>
    <row r="22" spans="2:41" ht="15.75" thickBot="1" x14ac:dyDescent="0.3">
      <c r="C22" s="55" t="s">
        <v>55</v>
      </c>
      <c r="D22" s="54">
        <f>SUM(D21:K21,AF22)</f>
        <v>1.4693070700463688</v>
      </c>
      <c r="AF22" s="39">
        <f>SUM(W21:AF21)</f>
        <v>1.6542733929916027E-3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-2.6902887139112069E-3</v>
      </c>
    </row>
    <row r="23" spans="2:41" x14ac:dyDescent="0.25">
      <c r="C23" s="50" t="s">
        <v>51</v>
      </c>
      <c r="D23" s="49"/>
      <c r="E23" s="15">
        <f>E21/$D$22</f>
        <v>0.22464306436410797</v>
      </c>
      <c r="F23" s="15">
        <f t="shared" ref="F23:J23" si="20">F21/$D$22</f>
        <v>7.8130164514825986E-3</v>
      </c>
      <c r="G23" s="15">
        <f t="shared" si="20"/>
        <v>0.65871963867451022</v>
      </c>
      <c r="H23" s="15">
        <f t="shared" si="20"/>
        <v>1.5472030544036067E-3</v>
      </c>
      <c r="I23" s="15">
        <f t="shared" si="20"/>
        <v>0.10483254014104924</v>
      </c>
      <c r="J23" s="15">
        <f t="shared" si="20"/>
        <v>1.1450845778750106E-3</v>
      </c>
      <c r="K23" s="16">
        <f>K21/$D$22</f>
        <v>1.7356596537400939E-4</v>
      </c>
      <c r="AF23" s="27">
        <f>AF22/$D$22</f>
        <v>1.1258867711971172E-3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-2.383202099737899E-3</v>
      </c>
    </row>
    <row r="24" spans="2:41" ht="15.75" thickBot="1" x14ac:dyDescent="0.3">
      <c r="C24" s="51" t="s">
        <v>52</v>
      </c>
      <c r="E24" s="6">
        <f>E23*100</f>
        <v>22.464306436410798</v>
      </c>
      <c r="F24" s="6">
        <f t="shared" ref="F24:K24" si="21">F23*100</f>
        <v>0.78130164514825984</v>
      </c>
      <c r="G24" s="6">
        <f t="shared" si="21"/>
        <v>65.871963867451029</v>
      </c>
      <c r="H24" s="6">
        <f t="shared" si="21"/>
        <v>0.15472030544036067</v>
      </c>
      <c r="I24" s="6">
        <f t="shared" si="21"/>
        <v>10.483254014104924</v>
      </c>
      <c r="J24" s="6">
        <f t="shared" si="21"/>
        <v>0.11450845778750106</v>
      </c>
      <c r="K24" s="30">
        <f t="shared" si="21"/>
        <v>1.7356596537400938E-2</v>
      </c>
      <c r="AF24" s="28">
        <f>AF23*100</f>
        <v>0.11258867711971172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-2.296587926509205E-3</v>
      </c>
    </row>
    <row r="25" spans="2:41" ht="15" customHeight="1" x14ac:dyDescent="0.25">
      <c r="B25" s="68" t="s">
        <v>58</v>
      </c>
      <c r="C25" s="50" t="s">
        <v>59</v>
      </c>
      <c r="D25" s="13">
        <f t="shared" ref="D25:K25" si="22">D20-$D$37</f>
        <v>0.15654257400117491</v>
      </c>
      <c r="E25" s="5">
        <f t="shared" si="22"/>
        <v>6.3164621245269406E-2</v>
      </c>
      <c r="F25" s="5">
        <f t="shared" si="22"/>
        <v>1.0910684237395305E-2</v>
      </c>
      <c r="G25" s="5">
        <f t="shared" si="22"/>
        <v>-0.11106044437152887</v>
      </c>
      <c r="H25" s="5">
        <f t="shared" si="22"/>
        <v>4.2623902741403315E-3</v>
      </c>
      <c r="I25" s="5">
        <f t="shared" si="22"/>
        <v>-4.4947583479140372E-2</v>
      </c>
      <c r="J25" s="5">
        <f t="shared" si="22"/>
        <v>3.5176396179725689E-3</v>
      </c>
      <c r="K25" s="18">
        <f t="shared" si="22"/>
        <v>7.1711468358959815E-4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-2.047244094490031E-3</v>
      </c>
    </row>
    <row r="26" spans="2:41" ht="15.75" thickBot="1" x14ac:dyDescent="0.3">
      <c r="B26" s="69"/>
      <c r="C26" s="38" t="s">
        <v>41</v>
      </c>
      <c r="D26" s="47">
        <f t="shared" ref="D26:K26" si="23">D20+$D$37</f>
        <v>0.15867921077572836</v>
      </c>
      <c r="E26" s="20">
        <f t="shared" si="23"/>
        <v>6.530125801982288E-2</v>
      </c>
      <c r="F26" s="20">
        <f t="shared" si="23"/>
        <v>1.3047321011948779E-2</v>
      </c>
      <c r="G26" s="20">
        <f t="shared" si="23"/>
        <v>-0.1089238075969754</v>
      </c>
      <c r="H26" s="20">
        <f t="shared" si="23"/>
        <v>6.399027048693804E-3</v>
      </c>
      <c r="I26" s="20">
        <f t="shared" si="23"/>
        <v>-4.2810946704586898E-2</v>
      </c>
      <c r="J26" s="20">
        <f t="shared" si="23"/>
        <v>5.6542763925260427E-3</v>
      </c>
      <c r="K26" s="21">
        <f t="shared" si="23"/>
        <v>2.8537514581430715E-3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-1.9632545931759018E-3</v>
      </c>
    </row>
    <row r="27" spans="2:41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-1.7532808398950041E-3</v>
      </c>
    </row>
    <row r="28" spans="2:41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-1.238845144355988E-3</v>
      </c>
    </row>
    <row r="29" spans="2:41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-1.228346456692897E-3</v>
      </c>
    </row>
    <row r="30" spans="2:41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-1.102362204724705E-3</v>
      </c>
    </row>
    <row r="31" spans="2:41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-1.0183727034120021E-3</v>
      </c>
    </row>
    <row r="32" spans="2:41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-1.0183727034120021E-3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-8.5301837270320563E-4</v>
      </c>
    </row>
    <row r="34" spans="3:41" x14ac:dyDescent="0.25">
      <c r="C34" s="42" t="s">
        <v>43</v>
      </c>
      <c r="D34" s="16">
        <f>AF22/ (K3 * (K4-1))</f>
        <v>2.2976019347105594E-5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-8.5301837270320563E-4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-8.5301837270320563E-4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-7.6640419947598959E-4</v>
      </c>
    </row>
    <row r="37" spans="3:41" ht="15.75" thickBot="1" x14ac:dyDescent="0.3">
      <c r="C37" s="44" t="s">
        <v>46</v>
      </c>
      <c r="D37" s="21">
        <f>D35*( SQRT(D34/(D36)))</f>
        <v>1.0683183872767367E-3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-4.4094488188990011E-4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-3.6745406824198468E-4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-2.8346456692900437E-4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-2.8346456692900437E-4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-2.309711286090019E-4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-1.8372703412070091E-4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-7.3490813647901498E-5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2.2309711286305769E-4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2.4146981627299821E-4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2.414698162730988E-4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5.7742782151801175E-4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6.6141732283510335E-4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7.2178477690279519E-4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7.3490813648328934E-4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7.6640419947499733E-4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7.8740157480799988E-4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1.0288713910759991E-3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1.1233595800539951E-3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1.291338582677104E-3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1.522309711286293E-3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1.7322834645679961E-3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1.8162729658791001E-3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2.0341207349077951E-3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2.0787401574801009E-3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2.1732283464540041E-3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2.414698162729934E-3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2.5511811023619969E-3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2.572178477688009E-3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2.6771653543299361E-3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2.690288713910798E-3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2.9790026246730439E-3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3.2283464566932869E-3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3.27559055118401E-3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3.4645669291380192E-3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4.2913385826730543E-3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4.3254593175839906E-3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4.5144356955399423E-3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4.5406824146982938E-3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4.6456692913399711E-3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5.1968503937002966E-3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5.4593175852979958E-3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5.4803149606340029E-3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6.364829396325794E-3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6.8766404199499531E-3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7.1784776902930614E-3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1.0065616797903019E-2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1.019685039370305E-2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1.0419947506559951E-2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-2.0166160408230384E-18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DE10-C6BF-4964-9689-BCC36A5BCEEE}">
  <dimension ref="B1:AO86"/>
  <sheetViews>
    <sheetView topLeftCell="AI1" zoomScale="78" workbookViewId="0">
      <selection activeCell="C30" sqref="C30"/>
    </sheetView>
  </sheetViews>
  <sheetFormatPr defaultRowHeight="15" x14ac:dyDescent="0.25"/>
  <cols>
    <col min="2" max="2" width="15" customWidth="1"/>
    <col min="3" max="3" width="16.85546875" bestFit="1" customWidth="1"/>
    <col min="4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3.42578125" bestFit="1" customWidth="1"/>
    <col min="11" max="11" width="13.7109375" bestFit="1" customWidth="1"/>
    <col min="12" max="21" width="12" bestFit="1" customWidth="1"/>
    <col min="22" max="22" width="20.7109375" bestFit="1" customWidth="1"/>
    <col min="23" max="32" width="12.7109375" bestFit="1" customWidth="1"/>
    <col min="33" max="33" width="16.85546875" bestFit="1" customWidth="1"/>
    <col min="35" max="35" width="3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</cols>
  <sheetData>
    <row r="1" spans="2:41" ht="20.25" thickBot="1" x14ac:dyDescent="0.35">
      <c r="B1" s="64" t="s">
        <v>53</v>
      </c>
      <c r="C1" s="65"/>
      <c r="D1" s="4"/>
      <c r="E1" s="4"/>
      <c r="F1" s="4"/>
    </row>
    <row r="2" spans="2:41" ht="15.75" thickBot="1" x14ac:dyDescent="0.3"/>
    <row r="3" spans="2:41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1" ht="15.75" thickBot="1" x14ac:dyDescent="0.3">
      <c r="D4" s="33">
        <v>-1</v>
      </c>
      <c r="E4" s="14">
        <v>120</v>
      </c>
      <c r="F4" s="15">
        <v>180</v>
      </c>
      <c r="G4" s="16">
        <v>0.25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1" ht="15.75" thickBot="1" x14ac:dyDescent="0.3">
      <c r="D5" s="35">
        <v>1</v>
      </c>
      <c r="E5" s="19">
        <v>300</v>
      </c>
      <c r="F5" s="20">
        <v>900</v>
      </c>
      <c r="G5" s="21">
        <v>1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-7.244094488188968E-3</v>
      </c>
    </row>
    <row r="6" spans="2:41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-5.4068241469789058E-3</v>
      </c>
    </row>
    <row r="7" spans="2:41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-5.275590551178877E-3</v>
      </c>
    </row>
    <row r="8" spans="2:41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-5.1443569553789592E-3</v>
      </c>
    </row>
    <row r="9" spans="2:41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-4.5800524934400677E-3</v>
      </c>
    </row>
    <row r="10" spans="2:41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-4.2257217847766759E-3</v>
      </c>
    </row>
    <row r="11" spans="2:41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0.28755905511810997</v>
      </c>
      <c r="M11" s="15">
        <v>0.28598425196850003</v>
      </c>
      <c r="N11" s="15">
        <v>0.28325459317585</v>
      </c>
      <c r="O11" s="15">
        <v>0.28162729658793001</v>
      </c>
      <c r="P11" s="15">
        <v>0.28089238845143999</v>
      </c>
      <c r="Q11" s="15">
        <v>0.28173228346457002</v>
      </c>
      <c r="R11" s="15">
        <v>0.28530183727033998</v>
      </c>
      <c r="S11" s="15">
        <v>0.289343832021</v>
      </c>
      <c r="T11" s="15">
        <v>0.28503937007873997</v>
      </c>
      <c r="U11" s="16">
        <v>0.28488188976377998</v>
      </c>
      <c r="V11" s="26">
        <f>AVERAGE(L11:U11)</f>
        <v>0.284561679790026</v>
      </c>
      <c r="W11" s="14">
        <f>L11-$V11</f>
        <v>2.9973753280839732E-3</v>
      </c>
      <c r="X11" s="15">
        <f t="shared" ref="X11:AF18" si="5">M11-$V11</f>
        <v>1.4225721784740242E-3</v>
      </c>
      <c r="Y11" s="15">
        <f t="shared" si="5"/>
        <v>-1.3070866141760007E-3</v>
      </c>
      <c r="Z11" s="15">
        <f t="shared" si="5"/>
        <v>-2.9343832020959915E-3</v>
      </c>
      <c r="AA11" s="15">
        <f t="shared" si="5"/>
        <v>-3.6692913385860115E-3</v>
      </c>
      <c r="AB11" s="15">
        <f t="shared" si="5"/>
        <v>-2.8293963254559795E-3</v>
      </c>
      <c r="AC11" s="15">
        <f t="shared" si="5"/>
        <v>7.4015748031397433E-4</v>
      </c>
      <c r="AD11" s="15">
        <f t="shared" si="5"/>
        <v>4.7821522309740017E-3</v>
      </c>
      <c r="AE11" s="15">
        <f t="shared" si="5"/>
        <v>4.7769028871397223E-4</v>
      </c>
      <c r="AF11" s="16">
        <f t="shared" si="5"/>
        <v>3.2020997375398208E-4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-3.669291338586012E-3</v>
      </c>
    </row>
    <row r="12" spans="2:41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0.66758530183727005</v>
      </c>
      <c r="M12" s="5">
        <v>0.66364829396324998</v>
      </c>
      <c r="N12" s="5">
        <v>0.65419947506562004</v>
      </c>
      <c r="O12" s="5">
        <v>0.65223097112860995</v>
      </c>
      <c r="P12" s="5">
        <v>0.65433070866141996</v>
      </c>
      <c r="Q12" s="5">
        <v>0.65406824146982001</v>
      </c>
      <c r="R12" s="5">
        <v>0.65905511811023998</v>
      </c>
      <c r="S12" s="5">
        <v>0.67099737532808001</v>
      </c>
      <c r="T12" s="5">
        <v>0.66128608923885002</v>
      </c>
      <c r="U12" s="18">
        <v>0.65734908136482995</v>
      </c>
      <c r="V12" s="27">
        <f t="shared" ref="V12:V17" si="10">AVERAGE(L12:U12)</f>
        <v>0.65947506561679892</v>
      </c>
      <c r="W12" s="17">
        <f t="shared" ref="W12:W18" si="11">L12-$V12</f>
        <v>8.1102362204711342E-3</v>
      </c>
      <c r="X12" s="5">
        <f t="shared" si="5"/>
        <v>4.1732283464510633E-3</v>
      </c>
      <c r="Y12" s="5">
        <f t="shared" si="5"/>
        <v>-5.275590551178877E-3</v>
      </c>
      <c r="Z12" s="5">
        <f t="shared" si="5"/>
        <v>-7.244094488188968E-3</v>
      </c>
      <c r="AA12" s="5">
        <f t="shared" si="5"/>
        <v>-5.1443569553789592E-3</v>
      </c>
      <c r="AB12" s="5">
        <f t="shared" si="5"/>
        <v>-5.4068241469789058E-3</v>
      </c>
      <c r="AC12" s="5">
        <f t="shared" si="5"/>
        <v>-4.1994750655893753E-4</v>
      </c>
      <c r="AD12" s="5">
        <f t="shared" si="5"/>
        <v>1.1522309711281098E-2</v>
      </c>
      <c r="AE12" s="5">
        <f t="shared" si="5"/>
        <v>1.8110236220511E-3</v>
      </c>
      <c r="AF12" s="18">
        <f t="shared" si="5"/>
        <v>-2.1259842519689709E-3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-3.6614173228300961E-3</v>
      </c>
    </row>
    <row r="13" spans="2:41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0.33501312335958</v>
      </c>
      <c r="M13" s="5">
        <v>0.33438320209973998</v>
      </c>
      <c r="N13" s="5">
        <v>0.33196850393701</v>
      </c>
      <c r="O13" s="5">
        <v>0.33154855643045</v>
      </c>
      <c r="P13" s="5">
        <v>0.33070866141732003</v>
      </c>
      <c r="Q13" s="5">
        <v>0.33081364829395998</v>
      </c>
      <c r="R13" s="5">
        <v>0.33427821522309997</v>
      </c>
      <c r="S13" s="5">
        <v>0.33548556430446003</v>
      </c>
      <c r="T13" s="5">
        <v>0.33506561679789998</v>
      </c>
      <c r="U13" s="18">
        <v>0.33291338582676999</v>
      </c>
      <c r="V13" s="27">
        <f t="shared" si="10"/>
        <v>0.33321784776902896</v>
      </c>
      <c r="W13" s="17">
        <f t="shared" si="11"/>
        <v>1.7952755905510376E-3</v>
      </c>
      <c r="X13" s="5">
        <f t="shared" si="5"/>
        <v>1.1653543307110215E-3</v>
      </c>
      <c r="Y13" s="5">
        <f t="shared" si="5"/>
        <v>-1.2493438320189676E-3</v>
      </c>
      <c r="Z13" s="5">
        <f t="shared" si="5"/>
        <v>-1.6692913385789598E-3</v>
      </c>
      <c r="AA13" s="5">
        <f t="shared" si="5"/>
        <v>-2.5091863517089363E-3</v>
      </c>
      <c r="AB13" s="5">
        <f t="shared" si="5"/>
        <v>-2.4041994750689799E-3</v>
      </c>
      <c r="AC13" s="5">
        <f t="shared" si="5"/>
        <v>1.0603674540710095E-3</v>
      </c>
      <c r="AD13" s="5">
        <f t="shared" si="5"/>
        <v>2.2677165354310636E-3</v>
      </c>
      <c r="AE13" s="5">
        <f t="shared" si="5"/>
        <v>1.8477690288710158E-3</v>
      </c>
      <c r="AF13" s="18">
        <f t="shared" si="5"/>
        <v>-3.0446194225897116E-4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-3.1758530183736838E-3</v>
      </c>
    </row>
    <row r="14" spans="2:41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0.77362204724409001</v>
      </c>
      <c r="M14" s="5">
        <v>0.77086614173227996</v>
      </c>
      <c r="N14" s="5">
        <v>0.76797900262467</v>
      </c>
      <c r="O14" s="5">
        <v>0.76627296587926996</v>
      </c>
      <c r="P14" s="5">
        <v>0.76535433070865999</v>
      </c>
      <c r="Q14" s="5">
        <v>0.76719160104987005</v>
      </c>
      <c r="R14" s="5">
        <v>0.77060367454068002</v>
      </c>
      <c r="S14" s="5">
        <v>0.77480314960630003</v>
      </c>
      <c r="T14" s="5">
        <v>0.77388451443570005</v>
      </c>
      <c r="U14" s="18">
        <v>0.76876640419947995</v>
      </c>
      <c r="V14" s="27">
        <f t="shared" si="10"/>
        <v>0.76993438320209984</v>
      </c>
      <c r="W14" s="17">
        <f t="shared" si="11"/>
        <v>3.6876640419901685E-3</v>
      </c>
      <c r="X14" s="5">
        <f t="shared" si="5"/>
        <v>9.3175853018012678E-4</v>
      </c>
      <c r="Y14" s="5">
        <f t="shared" si="5"/>
        <v>-1.9553805774298327E-3</v>
      </c>
      <c r="Z14" s="5">
        <f t="shared" si="5"/>
        <v>-3.6614173228298741E-3</v>
      </c>
      <c r="AA14" s="5">
        <f t="shared" si="5"/>
        <v>-4.5800524934398457E-3</v>
      </c>
      <c r="AB14" s="5">
        <f t="shared" si="5"/>
        <v>-2.7427821522297835E-3</v>
      </c>
      <c r="AC14" s="5">
        <f t="shared" si="5"/>
        <v>6.692913385801802E-4</v>
      </c>
      <c r="AD14" s="5">
        <f t="shared" si="5"/>
        <v>4.8687664042001977E-3</v>
      </c>
      <c r="AE14" s="5">
        <f t="shared" si="5"/>
        <v>3.9501312336002181E-3</v>
      </c>
      <c r="AF14" s="18">
        <f t="shared" si="5"/>
        <v>-1.16797900261989E-3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-2.934383202095991E-3</v>
      </c>
    </row>
    <row r="15" spans="2:41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18">
        <v>1.5748031496059999E-4</v>
      </c>
      <c r="V15" s="27">
        <f t="shared" si="10"/>
        <v>1.5748031496059998E-5</v>
      </c>
      <c r="W15" s="17">
        <f t="shared" si="11"/>
        <v>-1.5748031496059998E-5</v>
      </c>
      <c r="X15" s="5">
        <f t="shared" si="5"/>
        <v>-1.5748031496059998E-5</v>
      </c>
      <c r="Y15" s="5">
        <f t="shared" si="5"/>
        <v>-1.5748031496059998E-5</v>
      </c>
      <c r="Z15" s="5">
        <f t="shared" si="5"/>
        <v>-1.5748031496059998E-5</v>
      </c>
      <c r="AA15" s="5">
        <f t="shared" si="5"/>
        <v>-1.5748031496059998E-5</v>
      </c>
      <c r="AB15" s="5">
        <f t="shared" si="5"/>
        <v>-1.5748031496059998E-5</v>
      </c>
      <c r="AC15" s="5">
        <f t="shared" si="5"/>
        <v>-1.5748031496059998E-5</v>
      </c>
      <c r="AD15" s="5">
        <f t="shared" si="5"/>
        <v>-1.5748031496059998E-5</v>
      </c>
      <c r="AE15" s="5">
        <f t="shared" si="5"/>
        <v>-1.5748031496059998E-5</v>
      </c>
      <c r="AF15" s="18">
        <f t="shared" si="5"/>
        <v>1.4173228346454E-4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-2.9133858267736822E-3</v>
      </c>
    </row>
    <row r="16" spans="2:41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18">
        <v>3.9370078740149999E-4</v>
      </c>
      <c r="V16" s="27">
        <f t="shared" si="10"/>
        <v>3.9370078740149997E-5</v>
      </c>
      <c r="W16" s="17">
        <f t="shared" si="11"/>
        <v>-3.9370078740149997E-5</v>
      </c>
      <c r="X16" s="5">
        <f t="shared" si="5"/>
        <v>-3.9370078740149997E-5</v>
      </c>
      <c r="Y16" s="5">
        <f t="shared" si="5"/>
        <v>-3.9370078740149997E-5</v>
      </c>
      <c r="Z16" s="5">
        <f t="shared" si="5"/>
        <v>-3.9370078740149997E-5</v>
      </c>
      <c r="AA16" s="5">
        <f t="shared" si="5"/>
        <v>-3.9370078740149997E-5</v>
      </c>
      <c r="AB16" s="5">
        <f t="shared" si="5"/>
        <v>-3.9370078740149997E-5</v>
      </c>
      <c r="AC16" s="5">
        <f t="shared" si="5"/>
        <v>-3.9370078740149997E-5</v>
      </c>
      <c r="AD16" s="5">
        <f t="shared" si="5"/>
        <v>-3.9370078740149997E-5</v>
      </c>
      <c r="AE16" s="5">
        <f t="shared" si="5"/>
        <v>-3.9370078740149997E-5</v>
      </c>
      <c r="AF16" s="18">
        <f t="shared" si="5"/>
        <v>3.5433070866135001E-4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-2.82939632545598E-3</v>
      </c>
    </row>
    <row r="17" spans="2:41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4.2782152230971003E-2</v>
      </c>
      <c r="M17" s="5">
        <v>4.2572178477690001E-2</v>
      </c>
      <c r="N17" s="5">
        <v>4.0209973753281003E-2</v>
      </c>
      <c r="O17" s="5">
        <v>4.1312335958005E-2</v>
      </c>
      <c r="P17" s="5">
        <v>4.0629921259843001E-2</v>
      </c>
      <c r="Q17" s="5">
        <v>3.9737532808399E-2</v>
      </c>
      <c r="R17" s="5">
        <v>4.2204724409449001E-2</v>
      </c>
      <c r="S17" s="5">
        <v>4.2309711286089E-2</v>
      </c>
      <c r="T17" s="5">
        <v>4.2309711286089E-2</v>
      </c>
      <c r="U17" s="18">
        <v>4.0262467191601002E-2</v>
      </c>
      <c r="V17" s="27">
        <f t="shared" si="10"/>
        <v>4.1433070866141695E-2</v>
      </c>
      <c r="W17" s="17">
        <f t="shared" si="11"/>
        <v>1.3490813648293076E-3</v>
      </c>
      <c r="X17" s="5">
        <f t="shared" si="5"/>
        <v>1.1391076115483054E-3</v>
      </c>
      <c r="Y17" s="5">
        <f t="shared" si="5"/>
        <v>-1.2230971128606924E-3</v>
      </c>
      <c r="Z17" s="5">
        <f t="shared" si="5"/>
        <v>-1.2073490813669513E-4</v>
      </c>
      <c r="AA17" s="5">
        <f t="shared" si="5"/>
        <v>-8.0314960629869481E-4</v>
      </c>
      <c r="AB17" s="5">
        <f t="shared" si="5"/>
        <v>-1.6955380577426959E-3</v>
      </c>
      <c r="AC17" s="5">
        <f t="shared" si="5"/>
        <v>7.7165354330730601E-4</v>
      </c>
      <c r="AD17" s="5">
        <f t="shared" si="5"/>
        <v>8.7664041994730407E-4</v>
      </c>
      <c r="AE17" s="5">
        <f t="shared" si="5"/>
        <v>8.7664041994730407E-4</v>
      </c>
      <c r="AF17" s="18">
        <f t="shared" si="5"/>
        <v>-1.1706036745406934E-3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-2.742782152230006E-3</v>
      </c>
    </row>
    <row r="18" spans="2:41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0.10695538057743</v>
      </c>
      <c r="M18" s="20">
        <v>0.10643044619423001</v>
      </c>
      <c r="N18" s="20">
        <v>0.10039370078739999</v>
      </c>
      <c r="O18" s="20">
        <v>0.10328083989501</v>
      </c>
      <c r="P18" s="20">
        <v>0.10157480314961</v>
      </c>
      <c r="Q18" s="20">
        <v>9.9343832020997003E-2</v>
      </c>
      <c r="R18" s="20">
        <v>0.10551181102362001</v>
      </c>
      <c r="S18" s="20">
        <v>0.10577427821521999</v>
      </c>
      <c r="T18" s="20">
        <v>0.10577427821521999</v>
      </c>
      <c r="U18" s="21">
        <v>0.100656167979</v>
      </c>
      <c r="V18" s="28">
        <f>AVERAGE(L18:U18)</f>
        <v>0.10356955380577368</v>
      </c>
      <c r="W18" s="29">
        <f t="shared" si="11"/>
        <v>3.3858267716563167E-3</v>
      </c>
      <c r="X18" s="6">
        <f t="shared" si="5"/>
        <v>2.8608923884563264E-3</v>
      </c>
      <c r="Y18" s="6">
        <f t="shared" si="5"/>
        <v>-3.1758530183736838E-3</v>
      </c>
      <c r="Z18" s="6">
        <f t="shared" si="5"/>
        <v>-2.8871391076368269E-4</v>
      </c>
      <c r="AA18" s="6">
        <f t="shared" si="5"/>
        <v>-1.9947506561636824E-3</v>
      </c>
      <c r="AB18" s="6">
        <f t="shared" si="5"/>
        <v>-4.2257217847766759E-3</v>
      </c>
      <c r="AC18" s="6">
        <f t="shared" si="5"/>
        <v>1.9422572178463271E-3</v>
      </c>
      <c r="AD18" s="6">
        <f t="shared" si="5"/>
        <v>2.2047244094463153E-3</v>
      </c>
      <c r="AE18" s="6">
        <f t="shared" si="5"/>
        <v>2.2047244094463153E-3</v>
      </c>
      <c r="AF18" s="30">
        <f>U18-$V18</f>
        <v>-2.9133858267736817E-3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-2.5091863517089359E-3</v>
      </c>
    </row>
    <row r="19" spans="2:41" x14ac:dyDescent="0.25">
      <c r="C19" s="33" t="s">
        <v>15</v>
      </c>
      <c r="D19" s="46">
        <f>SUMPRODUCT(D11:D18,$V$11:$V$18)</f>
        <v>2.1922467191601056</v>
      </c>
      <c r="E19" s="15">
        <f>SUMPRODUCT(E11:E18,$V$11:$V$18)</f>
        <v>0.87379002624671986</v>
      </c>
      <c r="F19" s="15">
        <f t="shared" ref="F19:K19" si="14">SUMPRODUCT(F11:F18,$V$11:$V$18)</f>
        <v>0.30406299212598309</v>
      </c>
      <c r="G19" s="15">
        <f t="shared" si="14"/>
        <v>-1.9021312335958018</v>
      </c>
      <c r="H19" s="15">
        <f t="shared" si="14"/>
        <v>0.12391601049868585</v>
      </c>
      <c r="I19" s="15">
        <f t="shared" si="14"/>
        <v>-0.74946981627296771</v>
      </c>
      <c r="J19" s="15">
        <f t="shared" si="14"/>
        <v>-1.4167979002624703E-2</v>
      </c>
      <c r="K19" s="16">
        <f t="shared" si="14"/>
        <v>3.097112860899337E-4</v>
      </c>
      <c r="W19" s="14">
        <f>SUM(W11:W18)</f>
        <v>2.1270341207345729E-2</v>
      </c>
      <c r="X19" s="15">
        <f t="shared" ref="X19:AE19" si="15">SUM(X11:X18)</f>
        <v>1.1637795275584657E-2</v>
      </c>
      <c r="Y19" s="15">
        <f t="shared" si="15"/>
        <v>-1.4241469816274265E-2</v>
      </c>
      <c r="Z19" s="15">
        <f t="shared" si="15"/>
        <v>-1.597375328083038E-2</v>
      </c>
      <c r="AA19" s="15">
        <f t="shared" si="15"/>
        <v>-1.8755905511812339E-2</v>
      </c>
      <c r="AB19" s="15">
        <f t="shared" si="15"/>
        <v>-1.9359580052489229E-2</v>
      </c>
      <c r="AC19" s="15">
        <f t="shared" si="15"/>
        <v>4.708661417323649E-3</v>
      </c>
      <c r="AD19" s="15">
        <f t="shared" si="15"/>
        <v>2.6467191601043771E-2</v>
      </c>
      <c r="AE19" s="31">
        <f t="shared" si="15"/>
        <v>1.1112860892393715E-2</v>
      </c>
      <c r="AF19" s="31">
        <f>SUM(AF11:AF18)</f>
        <v>-6.8661417322823347E-3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-2.4041994750689799E-3</v>
      </c>
    </row>
    <row r="20" spans="2:41" x14ac:dyDescent="0.25">
      <c r="C20" s="34" t="s">
        <v>16</v>
      </c>
      <c r="D20" s="13">
        <f>D19/$K$3</f>
        <v>0.2740308398950132</v>
      </c>
      <c r="E20" s="5">
        <f t="shared" ref="E20:K20" si="16">E19/$K$3</f>
        <v>0.10922375328083998</v>
      </c>
      <c r="F20" s="5">
        <f t="shared" si="16"/>
        <v>3.8007874015747886E-2</v>
      </c>
      <c r="G20" s="5">
        <f t="shared" si="16"/>
        <v>-0.23776640419947523</v>
      </c>
      <c r="H20" s="5">
        <f t="shared" si="16"/>
        <v>1.5489501312335731E-2</v>
      </c>
      <c r="I20" s="5">
        <f t="shared" si="16"/>
        <v>-9.3683727034120964E-2</v>
      </c>
      <c r="J20" s="5">
        <f t="shared" si="16"/>
        <v>-1.7709973753280879E-3</v>
      </c>
      <c r="K20" s="18">
        <f t="shared" si="16"/>
        <v>3.8713910761241713E-5</v>
      </c>
      <c r="W20" s="17">
        <f>W19/$K$3</f>
        <v>2.6587926509182161E-3</v>
      </c>
      <c r="X20" s="5">
        <f t="shared" ref="X20:AE20" si="17">X19/$K$3</f>
        <v>1.4547244094480821E-3</v>
      </c>
      <c r="Y20" s="5">
        <f t="shared" si="17"/>
        <v>-1.7801837270342831E-3</v>
      </c>
      <c r="Z20" s="5">
        <f t="shared" si="17"/>
        <v>-1.9967191601037975E-3</v>
      </c>
      <c r="AA20" s="5">
        <f t="shared" si="17"/>
        <v>-2.3444881889765424E-3</v>
      </c>
      <c r="AB20" s="5">
        <f t="shared" si="17"/>
        <v>-2.4199475065611537E-3</v>
      </c>
      <c r="AC20" s="5">
        <f t="shared" si="17"/>
        <v>5.8858267716545612E-4</v>
      </c>
      <c r="AD20" s="5">
        <f t="shared" si="17"/>
        <v>3.3083989501304714E-3</v>
      </c>
      <c r="AE20" s="7">
        <f t="shared" si="17"/>
        <v>1.3891076115492144E-3</v>
      </c>
      <c r="AF20" s="7">
        <f>AF19/$K$3</f>
        <v>-8.5826771653529184E-4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-2.1259842519689709E-3</v>
      </c>
    </row>
    <row r="21" spans="2:41" ht="15.75" thickBot="1" x14ac:dyDescent="0.3">
      <c r="C21" s="34" t="s">
        <v>20</v>
      </c>
      <c r="D21" s="13"/>
      <c r="E21" s="20">
        <f t="shared" ref="E21:K21" si="18">$K$3*$K$4*(E20^2)</f>
        <v>0.95438626246030411</v>
      </c>
      <c r="F21" s="20">
        <f t="shared" si="18"/>
        <v>0.11556787897575707</v>
      </c>
      <c r="G21" s="20">
        <f t="shared" si="18"/>
        <v>4.5226290372758591</v>
      </c>
      <c r="H21" s="20">
        <f t="shared" si="18"/>
        <v>1.9193972072388026E-2</v>
      </c>
      <c r="I21" s="20">
        <f t="shared" si="18"/>
        <v>0.70213125688029498</v>
      </c>
      <c r="J21" s="20">
        <f t="shared" si="18"/>
        <v>2.5091453627351814E-4</v>
      </c>
      <c r="K21" s="21">
        <f t="shared" si="18"/>
        <v>1.1990135091435095E-7</v>
      </c>
      <c r="W21" s="19">
        <f>SUMSQ(W11:W18)</f>
        <v>1.0486771240205441E-4</v>
      </c>
      <c r="X21" s="20">
        <f t="shared" ref="X21:AE21" si="19">SUMSQ(X11:X18)</f>
        <v>3.1149840521872009E-5</v>
      </c>
      <c r="Y21" s="20">
        <f t="shared" si="19"/>
        <v>4.6508511239237002E-5</v>
      </c>
      <c r="Z21" s="20">
        <f t="shared" si="19"/>
        <v>7.737975075943359E-5</v>
      </c>
      <c r="AA21" s="20">
        <f t="shared" si="19"/>
        <v>7.182688187600435E-5</v>
      </c>
      <c r="AB21" s="20">
        <f t="shared" si="19"/>
        <v>7.1275631884556219E-5</v>
      </c>
      <c r="AC21" s="20">
        <f t="shared" si="19"/>
        <v>6.6661293322521656E-6</v>
      </c>
      <c r="AD21" s="20">
        <f t="shared" si="19"/>
        <v>1.9011113177771816E-4</v>
      </c>
      <c r="AE21" s="32">
        <f t="shared" si="19"/>
        <v>2.8156887869367437E-5</v>
      </c>
      <c r="AF21" s="32">
        <f>SUMSQ(AF11:AF18)</f>
        <v>1.6082983721527118E-5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-1.994750656163682E-3</v>
      </c>
    </row>
    <row r="22" spans="2:41" ht="15.75" thickBot="1" x14ac:dyDescent="0.3">
      <c r="C22" s="55" t="s">
        <v>55</v>
      </c>
      <c r="D22" s="54">
        <f>SUM(D21:K21,AF22)</f>
        <v>6.3148034675636131</v>
      </c>
      <c r="AF22" s="39">
        <f>SUM(W21:AF21)</f>
        <v>6.4402546138402246E-4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-1.9553805774300552E-3</v>
      </c>
    </row>
    <row r="23" spans="2:41" x14ac:dyDescent="0.25">
      <c r="C23" s="50" t="s">
        <v>51</v>
      </c>
      <c r="D23" s="49"/>
      <c r="E23" s="15">
        <f>E21/$D$22</f>
        <v>0.15113475302320484</v>
      </c>
      <c r="F23" s="15">
        <f t="shared" ref="F23:J23" si="20">F21/$D$22</f>
        <v>1.8301104629681476E-2</v>
      </c>
      <c r="G23" s="15">
        <f t="shared" si="20"/>
        <v>0.71619474153180362</v>
      </c>
      <c r="H23" s="15">
        <f t="shared" si="20"/>
        <v>3.0395201008200931E-3</v>
      </c>
      <c r="I23" s="15">
        <f t="shared" si="20"/>
        <v>0.11118814076904159</v>
      </c>
      <c r="J23" s="15">
        <f t="shared" si="20"/>
        <v>3.97343381409028E-5</v>
      </c>
      <c r="K23" s="16">
        <f>K21/$D$22</f>
        <v>1.8987344820821712E-8</v>
      </c>
      <c r="AF23" s="27">
        <f>AF22/$D$22</f>
        <v>1.0198661996245805E-4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-1.6955380577426959E-3</v>
      </c>
    </row>
    <row r="24" spans="2:41" ht="15.75" thickBot="1" x14ac:dyDescent="0.3">
      <c r="C24" s="51" t="s">
        <v>52</v>
      </c>
      <c r="E24" s="6">
        <f>E23*100</f>
        <v>15.113475302320484</v>
      </c>
      <c r="F24" s="6">
        <f t="shared" ref="F24:K24" si="21">F23*100</f>
        <v>1.8301104629681475</v>
      </c>
      <c r="G24" s="6">
        <f t="shared" si="21"/>
        <v>71.619474153180363</v>
      </c>
      <c r="H24" s="6">
        <f t="shared" si="21"/>
        <v>0.30395201008200934</v>
      </c>
      <c r="I24" s="6">
        <f t="shared" si="21"/>
        <v>11.118814076904158</v>
      </c>
      <c r="J24" s="6">
        <f t="shared" si="21"/>
        <v>3.9734338140902797E-3</v>
      </c>
      <c r="K24" s="30">
        <f t="shared" si="21"/>
        <v>1.8987344820821712E-6</v>
      </c>
      <c r="AF24" s="28">
        <f>AF23*100</f>
        <v>1.0198661996245804E-2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-1.6692913385789601E-3</v>
      </c>
    </row>
    <row r="25" spans="2:41" ht="15" customHeight="1" x14ac:dyDescent="0.25">
      <c r="B25" s="68" t="s">
        <v>58</v>
      </c>
      <c r="C25" s="50" t="s">
        <v>59</v>
      </c>
      <c r="D25" s="13">
        <f t="shared" ref="D25:K25" si="22">D20-$D$37</f>
        <v>0.27336426557295457</v>
      </c>
      <c r="E25" s="5">
        <f t="shared" si="22"/>
        <v>0.10855717895878134</v>
      </c>
      <c r="F25" s="5">
        <f t="shared" si="22"/>
        <v>3.7341299693689246E-2</v>
      </c>
      <c r="G25" s="5">
        <f t="shared" si="22"/>
        <v>-0.23843297852153386</v>
      </c>
      <c r="H25" s="5">
        <f t="shared" si="22"/>
        <v>1.482292699027709E-2</v>
      </c>
      <c r="I25" s="5">
        <f t="shared" si="22"/>
        <v>-9.4350301356179611E-2</v>
      </c>
      <c r="J25" s="5">
        <f t="shared" si="22"/>
        <v>-2.4375716973867299E-3</v>
      </c>
      <c r="K25" s="18">
        <f t="shared" si="22"/>
        <v>-6.2786041129740038E-4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-1.3070866141760009E-3</v>
      </c>
    </row>
    <row r="26" spans="2:41" ht="15.75" thickBot="1" x14ac:dyDescent="0.3">
      <c r="B26" s="69"/>
      <c r="C26" s="38" t="s">
        <v>41</v>
      </c>
      <c r="D26" s="47">
        <f t="shared" ref="D26:K26" si="23">D20+$D$37</f>
        <v>0.27469741421707183</v>
      </c>
      <c r="E26" s="20">
        <f t="shared" si="23"/>
        <v>0.10989032760289863</v>
      </c>
      <c r="F26" s="20">
        <f t="shared" si="23"/>
        <v>3.8674448337806526E-2</v>
      </c>
      <c r="G26" s="20">
        <f t="shared" si="23"/>
        <v>-0.2370998298774166</v>
      </c>
      <c r="H26" s="20">
        <f t="shared" si="23"/>
        <v>1.6156075634394373E-2</v>
      </c>
      <c r="I26" s="20">
        <f t="shared" si="23"/>
        <v>-9.3017152712062318E-2</v>
      </c>
      <c r="J26" s="20">
        <f t="shared" si="23"/>
        <v>-1.1044230532694459E-3</v>
      </c>
      <c r="K26" s="21">
        <f t="shared" si="23"/>
        <v>7.052882328198838E-4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-1.249343832018968E-3</v>
      </c>
    </row>
    <row r="27" spans="2:41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-1.223097112860692E-3</v>
      </c>
    </row>
    <row r="28" spans="2:41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-1.1706036745406929E-3</v>
      </c>
    </row>
    <row r="29" spans="2:41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-1.167979002620112E-3</v>
      </c>
    </row>
    <row r="30" spans="2:41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-8.0314960629869481E-4</v>
      </c>
    </row>
    <row r="31" spans="2:41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-4.1994750655893748E-4</v>
      </c>
    </row>
    <row r="32" spans="2:41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-3.0446194225897122E-4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-2.8871391076368269E-4</v>
      </c>
    </row>
    <row r="34" spans="3:41" x14ac:dyDescent="0.25">
      <c r="C34" s="42" t="s">
        <v>43</v>
      </c>
      <c r="D34" s="16">
        <f>AF22/ (K3 * (K4-1))</f>
        <v>8.9447980747780903E-6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-1.207349081366951E-4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-3.9370078740100002E-5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-3.9370078740100002E-5</v>
      </c>
    </row>
    <row r="37" spans="3:41" ht="15.75" thickBot="1" x14ac:dyDescent="0.3">
      <c r="C37" s="44" t="s">
        <v>46</v>
      </c>
      <c r="D37" s="21">
        <f>D35*( SQRT(D34/(D36)))</f>
        <v>6.6657432205864209E-4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-3.9370078740100002E-5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-3.9370078740100002E-5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-3.9370078740100002E-5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-3.9370078740100002E-5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-3.9370078740100002E-5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-3.9370078740100002E-5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-3.9370078740100002E-5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-1.5748031496100001E-5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-1.5748031496100001E-5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-1.5748031496100001E-5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-1.5748031496100001E-5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-1.5748031496100001E-5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-1.5748031496100001E-5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-1.5748031496100001E-5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-1.5748031496100001E-5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-1.5748031496100001E-5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1.4173228346490001E-4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3.2020997375398208E-4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3.5433070866090001E-4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4.7769028871397218E-4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6.6929133857995815E-4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7.4015748031397433E-4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7.7165354330730601E-4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8.7664041994730407E-4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8.7664041994730407E-4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9.3175853017990473E-4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1.06036745407101E-3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1.1391076115483049E-3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1.165354330711021E-3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1.3490813648293081E-3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1.422572178474024E-3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1.795275590551038E-3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1.8110236220511E-3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1.847769028871016E-3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1.9422572178463271E-3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2.2047244094463149E-3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2.2047244094463149E-3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2.267716535431064E-3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2.860892388456326E-3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2.9973753280839728E-3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3.3858267716563172E-3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3.687664041989946E-3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3.9501312335999961E-3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4.1732283464510633E-3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4.7821522309740017E-3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4.8687664041999756E-3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8.1102362204711342E-3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1.15223097112811E-2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1.0776969594505915E-17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7588-F73D-4850-A9CF-F25CF81D80CC}">
  <dimension ref="B1:AO86"/>
  <sheetViews>
    <sheetView topLeftCell="AG1" zoomScale="58" workbookViewId="0">
      <selection activeCell="AA53" sqref="AA53"/>
    </sheetView>
  </sheetViews>
  <sheetFormatPr defaultRowHeight="15" x14ac:dyDescent="0.25"/>
  <cols>
    <col min="2" max="2" width="15" customWidth="1"/>
    <col min="3" max="3" width="16.85546875" bestFit="1" customWidth="1"/>
    <col min="4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3.42578125" bestFit="1" customWidth="1"/>
    <col min="11" max="11" width="13.7109375" bestFit="1" customWidth="1"/>
    <col min="12" max="21" width="12" bestFit="1" customWidth="1"/>
    <col min="22" max="22" width="20.7109375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8" width="12.7109375" bestFit="1" customWidth="1"/>
    <col min="29" max="29" width="12" bestFit="1" customWidth="1"/>
    <col min="30" max="30" width="12.7109375" bestFit="1" customWidth="1"/>
    <col min="31" max="31" width="12" bestFit="1" customWidth="1"/>
    <col min="32" max="32" width="12.7109375" bestFit="1" customWidth="1"/>
    <col min="33" max="33" width="16.85546875" bestFit="1" customWidth="1"/>
    <col min="35" max="35" width="3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</cols>
  <sheetData>
    <row r="1" spans="2:41" ht="20.25" thickBot="1" x14ac:dyDescent="0.35">
      <c r="B1" s="64" t="s">
        <v>53</v>
      </c>
      <c r="C1" s="65"/>
      <c r="D1" s="4"/>
      <c r="E1" s="4"/>
      <c r="F1" s="4"/>
    </row>
    <row r="2" spans="2:41" ht="15.75" thickBot="1" x14ac:dyDescent="0.3"/>
    <row r="3" spans="2:41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1" ht="15.75" thickBot="1" x14ac:dyDescent="0.3">
      <c r="D4" s="33">
        <v>-1</v>
      </c>
      <c r="E4" s="14">
        <v>120</v>
      </c>
      <c r="F4" s="15">
        <v>180</v>
      </c>
      <c r="G4" s="16">
        <v>0.25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1" ht="15.75" thickBot="1" x14ac:dyDescent="0.3">
      <c r="D5" s="35">
        <v>1</v>
      </c>
      <c r="E5" s="19">
        <v>300</v>
      </c>
      <c r="F5" s="20">
        <v>900</v>
      </c>
      <c r="G5" s="21">
        <v>1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-1.4960629921260019E-2</v>
      </c>
    </row>
    <row r="6" spans="2:41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-1.275590551181394E-2</v>
      </c>
    </row>
    <row r="7" spans="2:41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-9.3438320209939252E-3</v>
      </c>
    </row>
    <row r="8" spans="2:41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-7.6115485564299812E-3</v>
      </c>
    </row>
    <row r="9" spans="2:41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-6.9238845144329866E-3</v>
      </c>
    </row>
    <row r="10" spans="2:41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-6.0209973753280188E-3</v>
      </c>
    </row>
    <row r="11" spans="2:41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0.19249343832020999</v>
      </c>
      <c r="M11" s="15">
        <v>0.20120734908136001</v>
      </c>
      <c r="N11" s="15">
        <v>0.19564304461942</v>
      </c>
      <c r="O11" s="15">
        <v>0.19916010498688</v>
      </c>
      <c r="P11" s="15">
        <v>0.19669291338583</v>
      </c>
      <c r="Q11" s="15">
        <v>0.1901312335958</v>
      </c>
      <c r="R11" s="15">
        <v>0.19700787401575001</v>
      </c>
      <c r="S11" s="15">
        <v>0.19800524934382999</v>
      </c>
      <c r="T11" s="15">
        <v>0.19748031496063001</v>
      </c>
      <c r="U11" s="16">
        <v>0.19370078740157001</v>
      </c>
      <c r="V11" s="26">
        <f>AVERAGE(L11:U11)</f>
        <v>0.19615223097112802</v>
      </c>
      <c r="W11" s="14">
        <f>L11-$V11</f>
        <v>-3.6587926509180357E-3</v>
      </c>
      <c r="X11" s="15">
        <f t="shared" ref="X11:AF18" si="5">M11-$V11</f>
        <v>5.0551181102319875E-3</v>
      </c>
      <c r="Y11" s="15">
        <f t="shared" si="5"/>
        <v>-5.0918635170801863E-4</v>
      </c>
      <c r="Z11" s="15">
        <f t="shared" si="5"/>
        <v>3.0078740157519768E-3</v>
      </c>
      <c r="AA11" s="15">
        <f t="shared" si="5"/>
        <v>5.4068241470198175E-4</v>
      </c>
      <c r="AB11" s="15">
        <f t="shared" si="5"/>
        <v>-6.0209973753280188E-3</v>
      </c>
      <c r="AC11" s="15">
        <f t="shared" si="5"/>
        <v>8.5564304462198981E-4</v>
      </c>
      <c r="AD11" s="15">
        <f t="shared" si="5"/>
        <v>1.8530183727019645E-3</v>
      </c>
      <c r="AE11" s="15">
        <f t="shared" si="5"/>
        <v>1.328083989501988E-3</v>
      </c>
      <c r="AF11" s="16">
        <f t="shared" si="5"/>
        <v>-2.4514435695580095E-3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-5.5118110236199716E-3</v>
      </c>
    </row>
    <row r="12" spans="2:41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0.44199475065617</v>
      </c>
      <c r="M12" s="5">
        <v>0.45787401574802999</v>
      </c>
      <c r="N12" s="5">
        <v>0.45328083989501</v>
      </c>
      <c r="O12" s="5">
        <v>0.45774278215223002</v>
      </c>
      <c r="P12" s="5">
        <v>0.45078740157480002</v>
      </c>
      <c r="Q12" s="5">
        <v>0.43858267716534999</v>
      </c>
      <c r="R12" s="5">
        <v>0.45577427821521999</v>
      </c>
      <c r="S12" s="5">
        <v>0.45669291338583001</v>
      </c>
      <c r="T12" s="5">
        <v>0.45301837270341</v>
      </c>
      <c r="U12" s="18">
        <v>0.44763779527559</v>
      </c>
      <c r="V12" s="27">
        <f t="shared" ref="V12:V17" si="10">AVERAGE(L12:U12)</f>
        <v>0.45133858267716392</v>
      </c>
      <c r="W12" s="17">
        <f t="shared" ref="W12:W18" si="11">L12-$V12</f>
        <v>-9.3438320209939252E-3</v>
      </c>
      <c r="X12" s="5">
        <f t="shared" si="5"/>
        <v>6.5354330708660702E-3</v>
      </c>
      <c r="Y12" s="5">
        <f t="shared" si="5"/>
        <v>1.9422572178460773E-3</v>
      </c>
      <c r="Z12" s="5">
        <f t="shared" si="5"/>
        <v>6.4041994750660969E-3</v>
      </c>
      <c r="AA12" s="5">
        <f t="shared" si="5"/>
        <v>-5.5118110236390683E-4</v>
      </c>
      <c r="AB12" s="5">
        <f t="shared" si="5"/>
        <v>-1.2755905511813936E-2</v>
      </c>
      <c r="AC12" s="5">
        <f t="shared" si="5"/>
        <v>4.4356955380560614E-3</v>
      </c>
      <c r="AD12" s="5">
        <f t="shared" si="5"/>
        <v>5.3543307086660885E-3</v>
      </c>
      <c r="AE12" s="5">
        <f t="shared" si="5"/>
        <v>1.6797900262460752E-3</v>
      </c>
      <c r="AF12" s="18">
        <f t="shared" si="5"/>
        <v>-3.7007874015739239E-3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-4.9212598425201074E-3</v>
      </c>
    </row>
    <row r="13" spans="2:41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0.21480314960630001</v>
      </c>
      <c r="M13" s="5">
        <v>0.22162729658793001</v>
      </c>
      <c r="N13" s="5">
        <v>0.21690288713910999</v>
      </c>
      <c r="O13" s="5">
        <v>0.22089238845143999</v>
      </c>
      <c r="P13" s="5">
        <v>0.22146981627296999</v>
      </c>
      <c r="Q13" s="5">
        <v>0.21149606299213</v>
      </c>
      <c r="R13" s="5">
        <v>0.21921259842519999</v>
      </c>
      <c r="S13" s="5">
        <v>0.22146981627296999</v>
      </c>
      <c r="T13" s="5">
        <v>0.22068241469816</v>
      </c>
      <c r="U13" s="18">
        <v>0.21564304461941999</v>
      </c>
      <c r="V13" s="27">
        <f t="shared" si="10"/>
        <v>0.21841994750656304</v>
      </c>
      <c r="W13" s="17">
        <f t="shared" si="11"/>
        <v>-3.6167979002630357E-3</v>
      </c>
      <c r="X13" s="5">
        <f t="shared" si="5"/>
        <v>3.2073490813669669E-3</v>
      </c>
      <c r="Y13" s="5">
        <f t="shared" si="5"/>
        <v>-1.5170603674530547E-3</v>
      </c>
      <c r="Z13" s="5">
        <f t="shared" si="5"/>
        <v>2.4724409448769469E-3</v>
      </c>
      <c r="AA13" s="5">
        <f t="shared" si="5"/>
        <v>3.049868766406949E-3</v>
      </c>
      <c r="AB13" s="5">
        <f t="shared" si="5"/>
        <v>-6.923884514433043E-3</v>
      </c>
      <c r="AC13" s="5">
        <f t="shared" si="5"/>
        <v>7.9265091863695014E-4</v>
      </c>
      <c r="AD13" s="5">
        <f t="shared" si="5"/>
        <v>3.049868766406949E-3</v>
      </c>
      <c r="AE13" s="5">
        <f t="shared" si="5"/>
        <v>2.2624671915969508E-3</v>
      </c>
      <c r="AF13" s="18">
        <f t="shared" si="5"/>
        <v>-2.7769028871430512E-3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-4.5144356955340026E-3</v>
      </c>
    </row>
    <row r="14" spans="2:41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0.50013123359580003</v>
      </c>
      <c r="M14" s="5">
        <v>0.51312335958004995</v>
      </c>
      <c r="N14" s="5">
        <v>0.50826771653543001</v>
      </c>
      <c r="O14" s="5">
        <v>0.51259842519684995</v>
      </c>
      <c r="P14" s="5">
        <v>0.51076115485564</v>
      </c>
      <c r="Q14" s="5">
        <v>0.49278215223096999</v>
      </c>
      <c r="R14" s="5">
        <v>0.51036745406824002</v>
      </c>
      <c r="S14" s="5">
        <v>0.51640419947506999</v>
      </c>
      <c r="T14" s="5">
        <v>0.51076115485564</v>
      </c>
      <c r="U14" s="18">
        <v>0.50223097112861004</v>
      </c>
      <c r="V14" s="27">
        <f t="shared" si="10"/>
        <v>0.50774278215223001</v>
      </c>
      <c r="W14" s="17">
        <f t="shared" si="11"/>
        <v>-7.6115485564299812E-3</v>
      </c>
      <c r="X14" s="5">
        <f t="shared" si="5"/>
        <v>5.3805774278199436E-3</v>
      </c>
      <c r="Y14" s="5">
        <f t="shared" si="5"/>
        <v>5.2493438320000418E-4</v>
      </c>
      <c r="Z14" s="5">
        <f t="shared" si="5"/>
        <v>4.8556430446199395E-3</v>
      </c>
      <c r="AA14" s="5">
        <f t="shared" si="5"/>
        <v>3.0183727034099883E-3</v>
      </c>
      <c r="AB14" s="5">
        <f t="shared" si="5"/>
        <v>-1.4960629921260016E-2</v>
      </c>
      <c r="AC14" s="5">
        <f t="shared" si="5"/>
        <v>2.6246719160100129E-3</v>
      </c>
      <c r="AD14" s="5">
        <f t="shared" si="5"/>
        <v>8.6614173228399816E-3</v>
      </c>
      <c r="AE14" s="5">
        <f t="shared" si="5"/>
        <v>3.0183727034099883E-3</v>
      </c>
      <c r="AF14" s="18">
        <f t="shared" si="5"/>
        <v>-5.5118110236199724E-3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-3.8713910761151021E-3</v>
      </c>
    </row>
    <row r="15" spans="2:41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1.6850393700787E-2</v>
      </c>
      <c r="M15" s="5">
        <v>1.9317585301837002E-2</v>
      </c>
      <c r="N15" s="5">
        <v>1.6430446194226001E-2</v>
      </c>
      <c r="O15" s="5">
        <v>1.8845144356955001E-2</v>
      </c>
      <c r="P15" s="5">
        <v>1.9632545931759001E-2</v>
      </c>
      <c r="Q15" s="5">
        <v>1.5958005249344001E-2</v>
      </c>
      <c r="R15" s="5">
        <v>1.7585301837270001E-2</v>
      </c>
      <c r="S15" s="5">
        <v>1.5590551181102001E-2</v>
      </c>
      <c r="T15" s="5">
        <v>1.8372703412073001E-2</v>
      </c>
      <c r="U15" s="18">
        <v>1.7060367454067998E-2</v>
      </c>
      <c r="V15" s="27">
        <f t="shared" si="10"/>
        <v>1.7564304461942102E-2</v>
      </c>
      <c r="W15" s="17">
        <f t="shared" si="11"/>
        <v>-7.1391076115510238E-4</v>
      </c>
      <c r="X15" s="5">
        <f t="shared" si="5"/>
        <v>1.7532808398948996E-3</v>
      </c>
      <c r="Y15" s="5">
        <f t="shared" si="5"/>
        <v>-1.1338582677161008E-3</v>
      </c>
      <c r="Z15" s="5">
        <f t="shared" si="5"/>
        <v>1.2808398950128995E-3</v>
      </c>
      <c r="AA15" s="5">
        <f t="shared" si="5"/>
        <v>2.0682414698168991E-3</v>
      </c>
      <c r="AB15" s="5">
        <f t="shared" si="5"/>
        <v>-1.6062992125981009E-3</v>
      </c>
      <c r="AC15" s="5">
        <f t="shared" si="5"/>
        <v>2.0997375327898998E-5</v>
      </c>
      <c r="AD15" s="5">
        <f t="shared" si="5"/>
        <v>-1.9737532808401011E-3</v>
      </c>
      <c r="AE15" s="5">
        <f t="shared" si="5"/>
        <v>8.0839895013089941E-4</v>
      </c>
      <c r="AF15" s="18">
        <f t="shared" si="5"/>
        <v>-5.0393700787410359E-4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-3.7007874015739239E-3</v>
      </c>
    </row>
    <row r="16" spans="2:41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4.1207349081365002E-2</v>
      </c>
      <c r="M16" s="5">
        <v>4.7900262467191999E-2</v>
      </c>
      <c r="N16" s="5">
        <v>4.0682414698163E-2</v>
      </c>
      <c r="O16" s="5">
        <v>4.6719160104987001E-2</v>
      </c>
      <c r="P16" s="5">
        <v>4.8293963254593002E-2</v>
      </c>
      <c r="Q16" s="5">
        <v>3.9632545931759001E-2</v>
      </c>
      <c r="R16" s="5">
        <v>4.3832020997375001E-2</v>
      </c>
      <c r="S16" s="5">
        <v>3.8582677165353997E-2</v>
      </c>
      <c r="T16" s="5">
        <v>4.5538057742782002E-2</v>
      </c>
      <c r="U16" s="18">
        <v>4.2650918635171002E-2</v>
      </c>
      <c r="V16" s="27">
        <f t="shared" si="10"/>
        <v>4.3503937007874104E-2</v>
      </c>
      <c r="W16" s="17">
        <f t="shared" si="11"/>
        <v>-2.2965879265091013E-3</v>
      </c>
      <c r="X16" s="5">
        <f t="shared" si="5"/>
        <v>4.3963254593178958E-3</v>
      </c>
      <c r="Y16" s="5">
        <f t="shared" si="5"/>
        <v>-2.8215223097111039E-3</v>
      </c>
      <c r="Z16" s="5">
        <f t="shared" si="5"/>
        <v>3.2152230971128973E-3</v>
      </c>
      <c r="AA16" s="5">
        <f t="shared" si="5"/>
        <v>4.7900262467188981E-3</v>
      </c>
      <c r="AB16" s="5">
        <f t="shared" si="5"/>
        <v>-3.8713910761151021E-3</v>
      </c>
      <c r="AC16" s="5">
        <f t="shared" si="5"/>
        <v>3.2808398950089773E-4</v>
      </c>
      <c r="AD16" s="5">
        <f t="shared" si="5"/>
        <v>-4.9212598425201065E-3</v>
      </c>
      <c r="AE16" s="5">
        <f t="shared" si="5"/>
        <v>2.0341207349078988E-3</v>
      </c>
      <c r="AF16" s="18">
        <f t="shared" si="5"/>
        <v>-8.5301837270310155E-4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-3.6587926509180362E-3</v>
      </c>
    </row>
    <row r="17" spans="2:41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5.3963254593175997E-2</v>
      </c>
      <c r="M17" s="5">
        <v>5.8005249343831999E-2</v>
      </c>
      <c r="N17" s="5">
        <v>5.511811023622E-2</v>
      </c>
      <c r="O17" s="5">
        <v>5.5695538057743001E-2</v>
      </c>
      <c r="P17" s="5">
        <v>5.6167979002624997E-2</v>
      </c>
      <c r="Q17" s="5">
        <v>5.3648293963255003E-2</v>
      </c>
      <c r="R17" s="5">
        <v>5.5853018372702998E-2</v>
      </c>
      <c r="S17" s="5">
        <v>5.511811023622E-2</v>
      </c>
      <c r="T17" s="5">
        <v>5.6115485564303999E-2</v>
      </c>
      <c r="U17" s="18">
        <v>5.4488188976377999E-2</v>
      </c>
      <c r="V17" s="27">
        <f t="shared" si="10"/>
        <v>5.5417322834645601E-2</v>
      </c>
      <c r="W17" s="17">
        <f t="shared" si="11"/>
        <v>-1.4540682414696041E-3</v>
      </c>
      <c r="X17" s="5">
        <f t="shared" si="5"/>
        <v>2.5879265091863987E-3</v>
      </c>
      <c r="Y17" s="5">
        <f t="shared" si="5"/>
        <v>-2.9921259842560083E-4</v>
      </c>
      <c r="Z17" s="5">
        <f t="shared" si="5"/>
        <v>2.7821522309739999E-4</v>
      </c>
      <c r="AA17" s="5">
        <f t="shared" si="5"/>
        <v>7.506561679793966E-4</v>
      </c>
      <c r="AB17" s="5">
        <f t="shared" si="5"/>
        <v>-1.7690288713905974E-3</v>
      </c>
      <c r="AC17" s="5">
        <f t="shared" si="5"/>
        <v>4.3569553805739708E-4</v>
      </c>
      <c r="AD17" s="5">
        <f t="shared" si="5"/>
        <v>-2.9921259842560083E-4</v>
      </c>
      <c r="AE17" s="5">
        <f t="shared" si="5"/>
        <v>6.9816272965839837E-4</v>
      </c>
      <c r="AF17" s="18">
        <f t="shared" si="5"/>
        <v>-9.2913385826760148E-4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-3.6167979002629802E-3</v>
      </c>
    </row>
    <row r="18" spans="2:41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0.13490813648294001</v>
      </c>
      <c r="M18" s="20">
        <v>0.14488188976378</v>
      </c>
      <c r="N18" s="20">
        <v>0.13779527559054999</v>
      </c>
      <c r="O18" s="20">
        <v>0.13923884514436</v>
      </c>
      <c r="P18" s="20">
        <v>0.14041994750656001</v>
      </c>
      <c r="Q18" s="20">
        <v>0.13398950131234</v>
      </c>
      <c r="R18" s="20">
        <v>0.13963254593176</v>
      </c>
      <c r="S18" s="20">
        <v>0.13766404199474999</v>
      </c>
      <c r="T18" s="20">
        <v>0.14028871391076</v>
      </c>
      <c r="U18" s="21">
        <v>0.13622047244093999</v>
      </c>
      <c r="V18" s="28">
        <f>AVERAGE(L18:U18)</f>
        <v>0.13850393700787397</v>
      </c>
      <c r="W18" s="29">
        <f t="shared" si="11"/>
        <v>-3.5958005249339675E-3</v>
      </c>
      <c r="X18" s="6">
        <f t="shared" si="5"/>
        <v>6.3779527559060245E-3</v>
      </c>
      <c r="Y18" s="6">
        <f t="shared" si="5"/>
        <v>-7.0866141732398025E-4</v>
      </c>
      <c r="Z18" s="6">
        <f t="shared" si="5"/>
        <v>7.3490813648602327E-4</v>
      </c>
      <c r="AA18" s="6">
        <f t="shared" si="5"/>
        <v>1.9160104986860327E-3</v>
      </c>
      <c r="AB18" s="6">
        <f t="shared" si="5"/>
        <v>-4.5144356955339748E-3</v>
      </c>
      <c r="AC18" s="6">
        <f t="shared" si="5"/>
        <v>1.1286089238860264E-3</v>
      </c>
      <c r="AD18" s="6">
        <f t="shared" si="5"/>
        <v>-8.3989501312398129E-4</v>
      </c>
      <c r="AE18" s="6">
        <f t="shared" si="5"/>
        <v>1.7847769028860316E-3</v>
      </c>
      <c r="AF18" s="30">
        <f>U18-$V18</f>
        <v>-2.2834645669339848E-3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-3.5958005249339948E-3</v>
      </c>
    </row>
    <row r="19" spans="2:41" x14ac:dyDescent="0.25">
      <c r="C19" s="33" t="s">
        <v>15</v>
      </c>
      <c r="D19" s="46">
        <f>SUMPRODUCT(D11:D18,$V$11:$V$18)</f>
        <v>1.6286430446194207</v>
      </c>
      <c r="E19" s="15">
        <f>SUMPRODUCT(E11:E18,$V$11:$V$18)</f>
        <v>0.65353543307086326</v>
      </c>
      <c r="F19" s="15">
        <f t="shared" ref="F19:K19" si="14">SUMPRODUCT(F11:F18,$V$11:$V$18)</f>
        <v>0.21152493438320441</v>
      </c>
      <c r="G19" s="15">
        <f t="shared" si="14"/>
        <v>-1.1186640419947496</v>
      </c>
      <c r="H19" s="15">
        <f t="shared" si="14"/>
        <v>9.1283464566927486E-2</v>
      </c>
      <c r="I19" s="15">
        <f t="shared" si="14"/>
        <v>-0.43548293963254248</v>
      </c>
      <c r="J19" s="15">
        <f t="shared" si="14"/>
        <v>5.4181102362202305E-2</v>
      </c>
      <c r="K19" s="16">
        <f t="shared" si="14"/>
        <v>2.3010498687665248E-2</v>
      </c>
      <c r="W19" s="14">
        <f>SUM(W11:W18)</f>
        <v>-3.2291338582672753E-2</v>
      </c>
      <c r="X19" s="15">
        <f t="shared" ref="X19:AE19" si="15">SUM(X11:X18)</f>
        <v>3.5293963254590187E-2</v>
      </c>
      <c r="Y19" s="15">
        <f t="shared" si="15"/>
        <v>-4.5223097112917776E-3</v>
      </c>
      <c r="Z19" s="15">
        <f t="shared" si="15"/>
        <v>2.224934383202418E-2</v>
      </c>
      <c r="AA19" s="15">
        <f t="shared" si="15"/>
        <v>1.5582677165356239E-2</v>
      </c>
      <c r="AB19" s="15">
        <f t="shared" si="15"/>
        <v>-5.2422572178472786E-2</v>
      </c>
      <c r="AC19" s="15">
        <f t="shared" si="15"/>
        <v>1.0622047244097235E-2</v>
      </c>
      <c r="AD19" s="15">
        <f t="shared" si="15"/>
        <v>1.0884514435705192E-2</v>
      </c>
      <c r="AE19" s="31">
        <f t="shared" si="15"/>
        <v>1.3614173228338231E-2</v>
      </c>
      <c r="AF19" s="31">
        <f>SUM(AF11:AF18)</f>
        <v>-1.9010498687673748E-2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-2.8215223097111039E-3</v>
      </c>
    </row>
    <row r="20" spans="2:41" x14ac:dyDescent="0.25">
      <c r="C20" s="34" t="s">
        <v>16</v>
      </c>
      <c r="D20" s="13">
        <f>D19/$K$3</f>
        <v>0.20358038057742758</v>
      </c>
      <c r="E20" s="5">
        <f t="shared" ref="E20:K20" si="16">E19/$K$3</f>
        <v>8.1691929133857907E-2</v>
      </c>
      <c r="F20" s="5">
        <f t="shared" si="16"/>
        <v>2.6440616797900551E-2</v>
      </c>
      <c r="G20" s="5">
        <f t="shared" si="16"/>
        <v>-0.13983300524934369</v>
      </c>
      <c r="H20" s="5">
        <f t="shared" si="16"/>
        <v>1.1410433070865936E-2</v>
      </c>
      <c r="I20" s="5">
        <f t="shared" si="16"/>
        <v>-5.443536745406781E-2</v>
      </c>
      <c r="J20" s="5">
        <f t="shared" si="16"/>
        <v>6.7726377952752881E-3</v>
      </c>
      <c r="K20" s="18">
        <f t="shared" si="16"/>
        <v>2.8763123359581561E-3</v>
      </c>
      <c r="W20" s="17">
        <f>W19/$K$3</f>
        <v>-4.0364173228340941E-3</v>
      </c>
      <c r="X20" s="5">
        <f t="shared" ref="X20:AE20" si="17">X19/$K$3</f>
        <v>4.4117454068237734E-3</v>
      </c>
      <c r="Y20" s="5">
        <f t="shared" si="17"/>
        <v>-5.652887139114722E-4</v>
      </c>
      <c r="Z20" s="5">
        <f t="shared" si="17"/>
        <v>2.7811679790030225E-3</v>
      </c>
      <c r="AA20" s="5">
        <f t="shared" si="17"/>
        <v>1.9478346456695298E-3</v>
      </c>
      <c r="AB20" s="5">
        <f t="shared" si="17"/>
        <v>-6.5528215223090982E-3</v>
      </c>
      <c r="AC20" s="5">
        <f t="shared" si="17"/>
        <v>1.3277559055121543E-3</v>
      </c>
      <c r="AD20" s="5">
        <f t="shared" si="17"/>
        <v>1.360564304463149E-3</v>
      </c>
      <c r="AE20" s="7">
        <f t="shared" si="17"/>
        <v>1.7017716535422788E-3</v>
      </c>
      <c r="AF20" s="7">
        <f>AF19/$K$3</f>
        <v>-2.3763123359592186E-3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-2.7769028871429961E-3</v>
      </c>
    </row>
    <row r="21" spans="2:41" ht="15.75" thickBot="1" x14ac:dyDescent="0.3">
      <c r="C21" s="34" t="s">
        <v>20</v>
      </c>
      <c r="D21" s="13"/>
      <c r="E21" s="20">
        <f t="shared" ref="E21:K21" si="18">$K$3*$K$4*(E20^2)</f>
        <v>0.53388570284890102</v>
      </c>
      <c r="F21" s="20">
        <f t="shared" si="18"/>
        <v>5.5928497332273661E-2</v>
      </c>
      <c r="G21" s="20">
        <f t="shared" si="18"/>
        <v>1.5642615485650384</v>
      </c>
      <c r="H21" s="20">
        <f t="shared" si="18"/>
        <v>1.0415838629176883E-2</v>
      </c>
      <c r="I21" s="20">
        <f t="shared" si="18"/>
        <v>0.2370567383887508</v>
      </c>
      <c r="J21" s="20">
        <f t="shared" si="18"/>
        <v>3.6694898164793049E-3</v>
      </c>
      <c r="K21" s="21">
        <f t="shared" si="18"/>
        <v>6.6185381231880511E-4</v>
      </c>
      <c r="W21" s="19">
        <f>SUMSQ(W11:W18)</f>
        <v>1.9253893952224805E-4</v>
      </c>
      <c r="X21" s="20">
        <f t="shared" ref="X21:AE21" si="19">SUMSQ(X11:X18)</f>
        <v>1.7728112233998458E-4</v>
      </c>
      <c r="Y21" s="20">
        <f t="shared" si="19"/>
        <v>1.6447014005129142E-5</v>
      </c>
      <c r="Z21" s="20">
        <f t="shared" si="19"/>
        <v>9.2347014694044201E-5</v>
      </c>
      <c r="AA21" s="20">
        <f t="shared" si="19"/>
        <v>5.0464966485493142E-5</v>
      </c>
      <c r="AB21" s="20">
        <f t="shared" si="19"/>
        <v>5.1180361805167984E-4</v>
      </c>
      <c r="AC21" s="20">
        <f t="shared" si="19"/>
        <v>2.94963867705439E-5</v>
      </c>
      <c r="AD21" s="20">
        <f t="shared" si="19"/>
        <v>1.4533383622338813E-4</v>
      </c>
      <c r="AE21" s="32">
        <f t="shared" si="19"/>
        <v>2.7278849002104936E-5</v>
      </c>
      <c r="AF21" s="32">
        <f>SUMSQ(AF11:AF18)</f>
        <v>6.4855746378194047E-5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-2.451443569558009E-3</v>
      </c>
    </row>
    <row r="22" spans="2:41" ht="15.75" thickBot="1" x14ac:dyDescent="0.3">
      <c r="C22" s="55" t="s">
        <v>55</v>
      </c>
      <c r="D22" s="54">
        <f>SUM(D21:K21,AF22)</f>
        <v>2.4071875168864119</v>
      </c>
      <c r="AF22" s="39">
        <f>SUM(W21:AF21)</f>
        <v>1.3078474934728099E-3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-2.2965879265091009E-3</v>
      </c>
    </row>
    <row r="23" spans="2:41" x14ac:dyDescent="0.25">
      <c r="C23" s="50" t="s">
        <v>51</v>
      </c>
      <c r="D23" s="49"/>
      <c r="E23" s="15">
        <f>E21/$D$22</f>
        <v>0.22178816527740142</v>
      </c>
      <c r="F23" s="15">
        <f t="shared" ref="F23:J23" si="20">F21/$D$22</f>
        <v>2.3233959523275793E-2</v>
      </c>
      <c r="G23" s="15">
        <f t="shared" si="20"/>
        <v>0.64982953658231823</v>
      </c>
      <c r="H23" s="15">
        <f t="shared" si="20"/>
        <v>4.3269743450021284E-3</v>
      </c>
      <c r="I23" s="15">
        <f t="shared" si="20"/>
        <v>9.8478717061217136E-2</v>
      </c>
      <c r="J23" s="15">
        <f t="shared" si="20"/>
        <v>1.5243888524420499E-3</v>
      </c>
      <c r="K23" s="16">
        <f>K21/$D$22</f>
        <v>2.7494900487639744E-4</v>
      </c>
      <c r="AF23" s="27">
        <f>AF22/$D$22</f>
        <v>5.4330935346675918E-4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-2.283464566934013E-3</v>
      </c>
    </row>
    <row r="24" spans="2:41" ht="15.75" thickBot="1" x14ac:dyDescent="0.3">
      <c r="C24" s="51" t="s">
        <v>52</v>
      </c>
      <c r="E24" s="6">
        <f>E23*100</f>
        <v>22.178816527740143</v>
      </c>
      <c r="F24" s="6">
        <f t="shared" ref="F24:K24" si="21">F23*100</f>
        <v>2.3233959523275791</v>
      </c>
      <c r="G24" s="6">
        <f t="shared" si="21"/>
        <v>64.982953658231821</v>
      </c>
      <c r="H24" s="6">
        <f t="shared" si="21"/>
        <v>0.43269743450021281</v>
      </c>
      <c r="I24" s="6">
        <f t="shared" si="21"/>
        <v>9.8478717061217136</v>
      </c>
      <c r="J24" s="6">
        <f t="shared" si="21"/>
        <v>0.15243888524420499</v>
      </c>
      <c r="K24" s="30">
        <f t="shared" si="21"/>
        <v>2.7494900487639744E-2</v>
      </c>
      <c r="AF24" s="28">
        <f>AF23*100</f>
        <v>5.4330935346675921E-2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-1.9737532808401011E-3</v>
      </c>
    </row>
    <row r="25" spans="2:41" ht="15" customHeight="1" x14ac:dyDescent="0.25">
      <c r="B25" s="68" t="s">
        <v>58</v>
      </c>
      <c r="C25" s="50" t="s">
        <v>59</v>
      </c>
      <c r="D25" s="13">
        <f t="shared" ref="D25:K25" si="22">D20-$D$37</f>
        <v>0.20263048555236163</v>
      </c>
      <c r="E25" s="5">
        <f t="shared" si="22"/>
        <v>8.0742034108791966E-2</v>
      </c>
      <c r="F25" s="5">
        <f t="shared" si="22"/>
        <v>2.5490721772834603E-2</v>
      </c>
      <c r="G25" s="5">
        <f t="shared" si="22"/>
        <v>-0.14078290027440965</v>
      </c>
      <c r="H25" s="5">
        <f t="shared" si="22"/>
        <v>1.0460538045799987E-2</v>
      </c>
      <c r="I25" s="5">
        <f t="shared" si="22"/>
        <v>-5.5385262479133758E-2</v>
      </c>
      <c r="J25" s="5">
        <f t="shared" si="22"/>
        <v>5.8227427702093396E-3</v>
      </c>
      <c r="K25" s="18">
        <f t="shared" si="22"/>
        <v>1.9264173108922077E-3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-1.769028871390597E-3</v>
      </c>
    </row>
    <row r="26" spans="2:41" ht="15.75" thickBot="1" x14ac:dyDescent="0.3">
      <c r="B26" s="69"/>
      <c r="C26" s="38" t="s">
        <v>41</v>
      </c>
      <c r="D26" s="47">
        <f t="shared" ref="D26:K26" si="23">D20+$D$37</f>
        <v>0.20453027560249354</v>
      </c>
      <c r="E26" s="20">
        <f t="shared" si="23"/>
        <v>8.2641824158923849E-2</v>
      </c>
      <c r="F26" s="20">
        <f t="shared" si="23"/>
        <v>2.73905118229665E-2</v>
      </c>
      <c r="G26" s="20">
        <f t="shared" si="23"/>
        <v>-0.13888311022427774</v>
      </c>
      <c r="H26" s="20">
        <f t="shared" si="23"/>
        <v>1.2360328095931884E-2</v>
      </c>
      <c r="I26" s="20">
        <f t="shared" si="23"/>
        <v>-5.3485472429001861E-2</v>
      </c>
      <c r="J26" s="20">
        <f t="shared" si="23"/>
        <v>7.7225328203412366E-3</v>
      </c>
      <c r="K26" s="21">
        <f t="shared" si="23"/>
        <v>3.8262073610241046E-3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-1.6062992125981011E-3</v>
      </c>
    </row>
    <row r="27" spans="2:41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-1.517060367452999E-3</v>
      </c>
    </row>
    <row r="28" spans="2:41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-1.4540682414696041E-3</v>
      </c>
    </row>
    <row r="29" spans="2:41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-1.133858267716101E-3</v>
      </c>
    </row>
    <row r="30" spans="2:41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-9.2913385826760148E-4</v>
      </c>
    </row>
    <row r="31" spans="2:41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-8.5301837270310155E-4</v>
      </c>
    </row>
    <row r="32" spans="2:41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-8.3989501312400905E-4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-7.1391076115510238E-4</v>
      </c>
    </row>
    <row r="34" spans="3:41" x14ac:dyDescent="0.25">
      <c r="C34" s="42" t="s">
        <v>43</v>
      </c>
      <c r="D34" s="16">
        <f>AF22/ (K3 * (K4-1))</f>
        <v>1.8164548520455695E-5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-7.08661417324008E-4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-5.5118110236390683E-4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-5.0918635170801863E-4</v>
      </c>
    </row>
    <row r="37" spans="3:41" ht="15.75" thickBot="1" x14ac:dyDescent="0.3">
      <c r="C37" s="44" t="s">
        <v>46</v>
      </c>
      <c r="D37" s="21">
        <f>D35*( SQRT(D34/(D36)))</f>
        <v>9.4989502506594831E-4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-5.0393700787410359E-4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-2.9921259842560077E-4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-2.9921259842560077E-4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2.0997375327899002E-5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2.7821522309739999E-4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3.2808398950089768E-4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4.3569553805739708E-4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5.2493438320000418E-4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5.4068241470198175E-4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6.9816272965839837E-4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7.3490813648599551E-4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7.506561679793966E-4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7.9265091863700565E-4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8.0839895013089941E-4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8.5564304462198981E-4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1.1286089238859991E-3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1.2808398950128991E-3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1.328083989501988E-3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1.679790026246075E-3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1.7532808398949E-3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1.7847769028860041E-3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1.853018372701964E-3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1.9160104986860049E-3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1.9422572178460771E-3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2.0341207349078988E-3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2.0682414698168991E-3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2.2624671915970058E-3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2.472440944877002E-3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2.5879265091863991E-3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2.6246719160100129E-3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3.0078740157519772E-3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3.0183727034099879E-3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3.0183727034099879E-3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3.049868766407005E-3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3.049868766407005E-3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3.207349081367022E-3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3.2152230971128968E-3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4.3963254593178958E-3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4.4356955380560614E-3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4.7900262467188981E-3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4.8556430446199386E-3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5.0551181102319884E-3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5.3543307086660894E-3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5.3805774278199436E-3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6.3779527559059968E-3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6.4041994750660969E-3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6.5354330708660702E-3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8.6614173228399816E-3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6.3317406873153457E-18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277-00FA-46D4-9232-5E30715C5D76}">
  <dimension ref="B1:AW86"/>
  <sheetViews>
    <sheetView topLeftCell="AO1" zoomScale="64" zoomScaleNormal="64" workbookViewId="0">
      <selection activeCell="T52" sqref="T52"/>
    </sheetView>
  </sheetViews>
  <sheetFormatPr defaultRowHeight="15" x14ac:dyDescent="0.25"/>
  <cols>
    <col min="2" max="2" width="15" customWidth="1"/>
    <col min="3" max="3" width="16.85546875" bestFit="1" customWidth="1"/>
    <col min="4" max="6" width="12" bestFit="1" customWidth="1"/>
    <col min="7" max="7" width="12.7109375" bestFit="1" customWidth="1"/>
    <col min="8" max="9" width="12" bestFit="1" customWidth="1"/>
    <col min="10" max="10" width="13.42578125" bestFit="1" customWidth="1"/>
    <col min="11" max="11" width="13.7109375" bestFit="1" customWidth="1"/>
    <col min="12" max="21" width="12" bestFit="1" customWidth="1"/>
    <col min="22" max="22" width="20.7109375" bestFit="1" customWidth="1"/>
    <col min="23" max="28" width="12.7109375" bestFit="1" customWidth="1"/>
    <col min="29" max="29" width="12" bestFit="1" customWidth="1"/>
    <col min="30" max="30" width="12.7109375" bestFit="1" customWidth="1"/>
    <col min="31" max="31" width="12" bestFit="1" customWidth="1"/>
    <col min="32" max="32" width="12.7109375" bestFit="1" customWidth="1"/>
    <col min="33" max="33" width="16.85546875" bestFit="1" customWidth="1"/>
    <col min="35" max="35" width="3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  <col min="44" max="44" width="9.7109375" customWidth="1"/>
  </cols>
  <sheetData>
    <row r="1" spans="2:49" ht="20.25" thickBot="1" x14ac:dyDescent="0.35">
      <c r="B1" s="64" t="s">
        <v>53</v>
      </c>
      <c r="C1" s="65"/>
      <c r="D1" s="4"/>
      <c r="E1" s="4"/>
      <c r="F1" s="4"/>
    </row>
    <row r="2" spans="2:49" ht="15.75" thickBot="1" x14ac:dyDescent="0.3"/>
    <row r="3" spans="2:49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9" ht="15.75" thickBot="1" x14ac:dyDescent="0.3">
      <c r="D4" s="33">
        <v>-1</v>
      </c>
      <c r="E4" s="14">
        <v>120</v>
      </c>
      <c r="F4" s="15">
        <v>180</v>
      </c>
      <c r="G4" s="16">
        <v>0.25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9" ht="15.75" thickBot="1" x14ac:dyDescent="0.3">
      <c r="D5" s="35">
        <v>1</v>
      </c>
      <c r="E5" s="19">
        <v>300</v>
      </c>
      <c r="F5" s="20">
        <v>900</v>
      </c>
      <c r="G5" s="21">
        <v>1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-3.8713910761140058E-3</v>
      </c>
    </row>
    <row r="6" spans="2:49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-2.9790026246679919E-3</v>
      </c>
    </row>
    <row r="7" spans="2:49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-2.9396325459331019E-3</v>
      </c>
    </row>
    <row r="8" spans="2:49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-2.847769028867964E-3</v>
      </c>
    </row>
    <row r="9" spans="2:49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-2.8241469816261411E-3</v>
      </c>
    </row>
    <row r="10" spans="2:49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-2.5590551181139949E-3</v>
      </c>
    </row>
    <row r="11" spans="2:49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0.85973753280840004</v>
      </c>
      <c r="M11" s="15">
        <v>0.86094488188976004</v>
      </c>
      <c r="N11" s="15">
        <v>0.86026246719160004</v>
      </c>
      <c r="O11" s="15">
        <v>0.85711286089239003</v>
      </c>
      <c r="P11" s="15">
        <v>0.85958005249344005</v>
      </c>
      <c r="Q11" s="15">
        <v>0.86005249343832002</v>
      </c>
      <c r="R11" s="15">
        <v>0.86199475065617004</v>
      </c>
      <c r="S11" s="15">
        <v>0.85837270341206995</v>
      </c>
      <c r="T11" s="15">
        <v>0.86183727034121005</v>
      </c>
      <c r="U11" s="16">
        <v>0.85947506561679998</v>
      </c>
      <c r="V11" s="26">
        <f>AVERAGE(L11:U11)</f>
        <v>0.85993700787401617</v>
      </c>
      <c r="W11" s="14">
        <f>L11-$V11</f>
        <v>-1.9947506561612816E-4</v>
      </c>
      <c r="X11" s="15">
        <f t="shared" ref="X11:AF18" si="5">M11-$V11</f>
        <v>1.0078740157438704E-3</v>
      </c>
      <c r="Y11" s="15">
        <f t="shared" si="5"/>
        <v>3.2545931758387603E-4</v>
      </c>
      <c r="Z11" s="15">
        <f t="shared" si="5"/>
        <v>-2.8241469816261411E-3</v>
      </c>
      <c r="AA11" s="15">
        <f t="shared" si="5"/>
        <v>-3.5695538057611831E-4</v>
      </c>
      <c r="AB11" s="15">
        <f t="shared" si="5"/>
        <v>1.1548556430385215E-4</v>
      </c>
      <c r="AC11" s="15">
        <f t="shared" si="5"/>
        <v>2.0577427821538707E-3</v>
      </c>
      <c r="AD11" s="15">
        <f t="shared" si="5"/>
        <v>-1.5643044619462199E-3</v>
      </c>
      <c r="AE11" s="15">
        <f t="shared" si="5"/>
        <v>1.9002624671938806E-3</v>
      </c>
      <c r="AF11" s="16">
        <f t="shared" si="5"/>
        <v>-4.6194225721618576E-4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-1.640419947503968E-3</v>
      </c>
    </row>
    <row r="12" spans="2:49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0.99934383202099997</v>
      </c>
      <c r="M12" s="5">
        <v>0.99934383202099997</v>
      </c>
      <c r="N12" s="5">
        <v>0.99921259842520005</v>
      </c>
      <c r="O12" s="5">
        <v>0.99895013123359999</v>
      </c>
      <c r="P12" s="5">
        <v>0.99908136482940002</v>
      </c>
      <c r="Q12" s="5">
        <v>0.99908136482940002</v>
      </c>
      <c r="R12" s="5">
        <v>0.99934383202099997</v>
      </c>
      <c r="S12" s="5">
        <v>0.99934383202099997</v>
      </c>
      <c r="T12" s="5">
        <v>0.99934383202099997</v>
      </c>
      <c r="U12" s="18">
        <v>0.99921259842520005</v>
      </c>
      <c r="V12" s="27">
        <f t="shared" ref="V12:V17" si="10">AVERAGE(L12:U12)</f>
        <v>0.99922572178478009</v>
      </c>
      <c r="W12" s="17">
        <f t="shared" ref="W12:W18" si="11">L12-$V12</f>
        <v>1.1811023621988159E-4</v>
      </c>
      <c r="X12" s="5">
        <f t="shared" si="5"/>
        <v>1.1811023621988159E-4</v>
      </c>
      <c r="Y12" s="5">
        <f t="shared" si="5"/>
        <v>-1.3123359580036187E-5</v>
      </c>
      <c r="Z12" s="5">
        <f t="shared" si="5"/>
        <v>-2.7559055118009379E-4</v>
      </c>
      <c r="AA12" s="5">
        <f t="shared" si="5"/>
        <v>-1.4435695538006499E-4</v>
      </c>
      <c r="AB12" s="5">
        <f t="shared" si="5"/>
        <v>-1.4435695538006499E-4</v>
      </c>
      <c r="AC12" s="5">
        <f t="shared" si="5"/>
        <v>1.1811023621988159E-4</v>
      </c>
      <c r="AD12" s="5">
        <f t="shared" si="5"/>
        <v>1.1811023621988159E-4</v>
      </c>
      <c r="AE12" s="5">
        <f t="shared" si="5"/>
        <v>1.1811023621988159E-4</v>
      </c>
      <c r="AF12" s="18">
        <f t="shared" si="5"/>
        <v>-1.3123359580036187E-5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-1.5643044619462201E-3</v>
      </c>
    </row>
    <row r="13" spans="2:49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0.86078740157480005</v>
      </c>
      <c r="M13" s="5">
        <v>0.86167979002624995</v>
      </c>
      <c r="N13" s="5">
        <v>0.86089238845144</v>
      </c>
      <c r="O13" s="5">
        <v>0.85800524934383005</v>
      </c>
      <c r="P13" s="5">
        <v>0.86078740157480005</v>
      </c>
      <c r="Q13" s="5">
        <v>0.86141732283465</v>
      </c>
      <c r="R13" s="5">
        <v>0.86304461942257005</v>
      </c>
      <c r="S13" s="5">
        <v>0.85947506561679998</v>
      </c>
      <c r="T13" s="5">
        <v>0.86293963254592998</v>
      </c>
      <c r="U13" s="18">
        <v>0.86041994750656003</v>
      </c>
      <c r="V13" s="27">
        <f t="shared" si="10"/>
        <v>0.86094488188976315</v>
      </c>
      <c r="W13" s="17">
        <f t="shared" si="11"/>
        <v>-1.5748031496309878E-4</v>
      </c>
      <c r="X13" s="5">
        <f t="shared" si="5"/>
        <v>7.3490813648680042E-4</v>
      </c>
      <c r="Y13" s="5">
        <f t="shared" si="5"/>
        <v>-5.249343832314235E-5</v>
      </c>
      <c r="Z13" s="5">
        <f t="shared" si="5"/>
        <v>-2.9396325459331019E-3</v>
      </c>
      <c r="AA13" s="5">
        <f t="shared" si="5"/>
        <v>-1.5748031496309878E-4</v>
      </c>
      <c r="AB13" s="5">
        <f t="shared" si="5"/>
        <v>4.7244094488685384E-4</v>
      </c>
      <c r="AC13" s="5">
        <f t="shared" si="5"/>
        <v>2.0997375328069001E-3</v>
      </c>
      <c r="AD13" s="5">
        <f t="shared" si="5"/>
        <v>-1.4698162729631647E-3</v>
      </c>
      <c r="AE13" s="5">
        <f t="shared" si="5"/>
        <v>1.9947506561668327E-3</v>
      </c>
      <c r="AF13" s="18">
        <f t="shared" si="5"/>
        <v>-5.2493438320311281E-4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-1.5118110236209961E-3</v>
      </c>
      <c r="AW13" s="1"/>
    </row>
    <row r="14" spans="2:49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0.99960629921260002</v>
      </c>
      <c r="M14" s="5">
        <v>0.99960629921260002</v>
      </c>
      <c r="N14" s="5">
        <v>0.99973753280840005</v>
      </c>
      <c r="O14" s="5">
        <v>0.9994750656168</v>
      </c>
      <c r="P14" s="5">
        <v>0.99960629921260002</v>
      </c>
      <c r="Q14" s="5">
        <v>0.99960629921260002</v>
      </c>
      <c r="R14" s="5">
        <v>0.99973753280840005</v>
      </c>
      <c r="S14" s="5">
        <v>0.99934383202099997</v>
      </c>
      <c r="T14" s="5">
        <v>0.99973753280840005</v>
      </c>
      <c r="U14" s="18">
        <v>0.9994750656168</v>
      </c>
      <c r="V14" s="27">
        <f t="shared" si="10"/>
        <v>0.99959317585301988</v>
      </c>
      <c r="W14" s="17">
        <f t="shared" si="11"/>
        <v>1.3123359580147209E-5</v>
      </c>
      <c r="X14" s="5">
        <f t="shared" si="5"/>
        <v>1.3123359580147209E-5</v>
      </c>
      <c r="Y14" s="5">
        <f t="shared" si="5"/>
        <v>1.4435695538017601E-4</v>
      </c>
      <c r="Z14" s="5">
        <f t="shared" si="5"/>
        <v>-1.1811023621988159E-4</v>
      </c>
      <c r="AA14" s="5">
        <f t="shared" si="5"/>
        <v>1.3123359580147209E-5</v>
      </c>
      <c r="AB14" s="5">
        <f t="shared" si="5"/>
        <v>1.3123359580147209E-5</v>
      </c>
      <c r="AC14" s="5">
        <f t="shared" si="5"/>
        <v>1.4435695538017601E-4</v>
      </c>
      <c r="AD14" s="5">
        <f t="shared" si="5"/>
        <v>-2.4934383201991039E-4</v>
      </c>
      <c r="AE14" s="5">
        <f t="shared" si="5"/>
        <v>1.4435695538017601E-4</v>
      </c>
      <c r="AF14" s="18">
        <f t="shared" si="5"/>
        <v>-1.1811023621988159E-4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-1.509186351703995E-3</v>
      </c>
      <c r="AW14" s="1"/>
    </row>
    <row r="15" spans="2:49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0.14603674540681999</v>
      </c>
      <c r="M15" s="5">
        <v>0.14587926509186</v>
      </c>
      <c r="N15" s="5">
        <v>0.14713910761155</v>
      </c>
      <c r="O15" s="5">
        <v>0.14545931758530001</v>
      </c>
      <c r="P15" s="5">
        <v>0.14635170603674999</v>
      </c>
      <c r="Q15" s="5">
        <v>0.14503937007873999</v>
      </c>
      <c r="R15" s="5">
        <v>0.14792650918635</v>
      </c>
      <c r="S15" s="5">
        <v>0.14624671916010001</v>
      </c>
      <c r="T15" s="5">
        <v>0.14918635170604</v>
      </c>
      <c r="U15" s="18">
        <v>0.14624671916010001</v>
      </c>
      <c r="V15" s="27">
        <f t="shared" si="10"/>
        <v>0.14655118110236104</v>
      </c>
      <c r="W15" s="17">
        <f t="shared" si="11"/>
        <v>-5.1443569554104895E-4</v>
      </c>
      <c r="X15" s="5">
        <f t="shared" si="5"/>
        <v>-6.7191601050103911E-4</v>
      </c>
      <c r="Y15" s="5">
        <f t="shared" si="5"/>
        <v>5.8792650918895739E-4</v>
      </c>
      <c r="Z15" s="5">
        <f t="shared" si="5"/>
        <v>-1.0918635170610314E-3</v>
      </c>
      <c r="AA15" s="5">
        <f t="shared" si="5"/>
        <v>-1.9947506561104889E-4</v>
      </c>
      <c r="AB15" s="5">
        <f t="shared" si="5"/>
        <v>-1.5118110236210514E-3</v>
      </c>
      <c r="AC15" s="5">
        <f t="shared" si="5"/>
        <v>1.3753280839889637E-3</v>
      </c>
      <c r="AD15" s="5">
        <f t="shared" si="5"/>
        <v>-3.0446194226102508E-4</v>
      </c>
      <c r="AE15" s="5">
        <f t="shared" si="5"/>
        <v>2.6351706036789602E-3</v>
      </c>
      <c r="AF15" s="18">
        <f t="shared" si="5"/>
        <v>-3.0446194226102508E-4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-1.469816272963165E-3</v>
      </c>
      <c r="AW15" s="1"/>
    </row>
    <row r="16" spans="2:49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0.36469816272965999</v>
      </c>
      <c r="M16" s="5">
        <v>0.36456692913386002</v>
      </c>
      <c r="N16" s="5">
        <v>0.36771653543306998</v>
      </c>
      <c r="O16" s="5">
        <v>0.36364829396324999</v>
      </c>
      <c r="P16" s="5">
        <v>0.36574803149606</v>
      </c>
      <c r="Q16" s="5">
        <v>0.36233595800524998</v>
      </c>
      <c r="R16" s="5">
        <v>0.36942257217848001</v>
      </c>
      <c r="S16" s="5">
        <v>0.36535433070866002</v>
      </c>
      <c r="T16" s="5">
        <v>0.37296587926509001</v>
      </c>
      <c r="U16" s="18">
        <v>0.36561679790026003</v>
      </c>
      <c r="V16" s="27">
        <f t="shared" si="10"/>
        <v>0.36620734908136399</v>
      </c>
      <c r="W16" s="17">
        <f t="shared" si="11"/>
        <v>-1.509186351703995E-3</v>
      </c>
      <c r="X16" s="5">
        <f t="shared" si="5"/>
        <v>-1.6404199475039682E-3</v>
      </c>
      <c r="Y16" s="5">
        <f t="shared" si="5"/>
        <v>1.5091863517059934E-3</v>
      </c>
      <c r="Z16" s="5">
        <f t="shared" si="5"/>
        <v>-2.5590551181139953E-3</v>
      </c>
      <c r="AA16" s="5">
        <f t="shared" si="5"/>
        <v>-4.5931758530398659E-4</v>
      </c>
      <c r="AB16" s="5">
        <f t="shared" si="5"/>
        <v>-3.8713910761140058E-3</v>
      </c>
      <c r="AC16" s="5">
        <f t="shared" si="5"/>
        <v>3.2152230971160267E-3</v>
      </c>
      <c r="AD16" s="5">
        <f t="shared" si="5"/>
        <v>-8.5301837270396197E-4</v>
      </c>
      <c r="AE16" s="5">
        <f t="shared" si="5"/>
        <v>6.7585301837260192E-3</v>
      </c>
      <c r="AF16" s="18">
        <f t="shared" si="5"/>
        <v>-5.9055118110395988E-4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-1.272965879267951E-3</v>
      </c>
      <c r="AW16" s="1"/>
    </row>
    <row r="17" spans="2:49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0.24965879265092</v>
      </c>
      <c r="M17" s="5">
        <v>0.2498687664042</v>
      </c>
      <c r="N17" s="5">
        <v>0.25044619422572001</v>
      </c>
      <c r="O17" s="5">
        <v>0.24871391076114999</v>
      </c>
      <c r="P17" s="5">
        <v>0.24944881889764001</v>
      </c>
      <c r="Q17" s="5">
        <v>0.24860892388451</v>
      </c>
      <c r="R17" s="5">
        <v>0.25149606299213001</v>
      </c>
      <c r="S17" s="5">
        <v>0.24929133858267999</v>
      </c>
      <c r="T17" s="5">
        <v>0.25097112860892001</v>
      </c>
      <c r="U17" s="18">
        <v>0.24971128608924001</v>
      </c>
      <c r="V17" s="27">
        <f t="shared" si="10"/>
        <v>0.24982152230971097</v>
      </c>
      <c r="W17" s="17">
        <f t="shared" si="11"/>
        <v>-1.6272965879096657E-4</v>
      </c>
      <c r="X17" s="5">
        <f t="shared" si="5"/>
        <v>4.7244094489029553E-5</v>
      </c>
      <c r="Y17" s="5">
        <f t="shared" si="5"/>
        <v>6.2467191600903971E-4</v>
      </c>
      <c r="Z17" s="5">
        <f t="shared" si="5"/>
        <v>-1.1076115485609828E-3</v>
      </c>
      <c r="AA17" s="5">
        <f t="shared" si="5"/>
        <v>-3.7270341207096269E-4</v>
      </c>
      <c r="AB17" s="5">
        <f t="shared" si="5"/>
        <v>-1.2125984252009669E-3</v>
      </c>
      <c r="AC17" s="5">
        <f t="shared" si="5"/>
        <v>1.6745406824190401E-3</v>
      </c>
      <c r="AD17" s="5">
        <f t="shared" si="5"/>
        <v>-5.301837270309806E-4</v>
      </c>
      <c r="AE17" s="5">
        <f t="shared" si="5"/>
        <v>1.1496062992090439E-3</v>
      </c>
      <c r="AF17" s="18">
        <f t="shared" si="5"/>
        <v>-1.102362204709606E-4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-1.2125984252009669E-3</v>
      </c>
      <c r="AW17" s="1"/>
    </row>
    <row r="18" spans="2:49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0.62414698162729998</v>
      </c>
      <c r="M18" s="20">
        <v>0.62467191601049998</v>
      </c>
      <c r="N18" s="20">
        <v>0.62598425196850005</v>
      </c>
      <c r="O18" s="20">
        <v>0.62165354330709</v>
      </c>
      <c r="P18" s="20">
        <v>0.62349081364828995</v>
      </c>
      <c r="Q18" s="20">
        <v>0.62152230971128997</v>
      </c>
      <c r="R18" s="20">
        <v>0.62860892388450995</v>
      </c>
      <c r="S18" s="20">
        <v>0.62322834645669001</v>
      </c>
      <c r="T18" s="20">
        <v>0.62742782152231003</v>
      </c>
      <c r="U18" s="21">
        <v>0.62427821522310001</v>
      </c>
      <c r="V18" s="28">
        <f>AVERAGE(L18:U18)</f>
        <v>0.62450131233595796</v>
      </c>
      <c r="W18" s="29">
        <f t="shared" si="11"/>
        <v>-3.5433070865797944E-4</v>
      </c>
      <c r="X18" s="6">
        <f t="shared" si="5"/>
        <v>1.7060367454202474E-4</v>
      </c>
      <c r="Y18" s="6">
        <f t="shared" si="5"/>
        <v>1.4829396325420907E-3</v>
      </c>
      <c r="Z18" s="6">
        <f t="shared" si="5"/>
        <v>-2.8477690288679636E-3</v>
      </c>
      <c r="AA18" s="6">
        <f t="shared" si="5"/>
        <v>-1.0104986876680044E-3</v>
      </c>
      <c r="AB18" s="6">
        <f t="shared" si="5"/>
        <v>-2.9790026246679924E-3</v>
      </c>
      <c r="AC18" s="6">
        <f t="shared" si="5"/>
        <v>4.1076115485519926E-3</v>
      </c>
      <c r="AD18" s="6">
        <f t="shared" si="5"/>
        <v>-1.272965879267951E-3</v>
      </c>
      <c r="AE18" s="6">
        <f t="shared" si="5"/>
        <v>2.9265091863520665E-3</v>
      </c>
      <c r="AF18" s="30">
        <f>U18-$V18</f>
        <v>-2.2309711285795064E-4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-1.107611548560983E-3</v>
      </c>
    </row>
    <row r="19" spans="2:49" x14ac:dyDescent="0.25">
      <c r="C19" s="33" t="s">
        <v>15</v>
      </c>
      <c r="D19" s="46">
        <f>SUMPRODUCT(D11:D18,$V$11:$V$18)</f>
        <v>5.1067821522309735</v>
      </c>
      <c r="E19" s="15">
        <f>SUMPRODUCT(E11:E18,$V$11:$V$18)</f>
        <v>0.87227296587927061</v>
      </c>
      <c r="F19" s="15">
        <f t="shared" ref="F19:K19" si="14">SUMPRODUCT(F11:F18,$V$11:$V$18)</f>
        <v>0.36293963254593076</v>
      </c>
      <c r="G19" s="15">
        <f t="shared" si="14"/>
        <v>-2.332619422572185</v>
      </c>
      <c r="H19" s="15">
        <f t="shared" si="14"/>
        <v>0.15438320209973688</v>
      </c>
      <c r="I19" s="15">
        <f t="shared" si="14"/>
        <v>0.31639895013122932</v>
      </c>
      <c r="J19" s="15">
        <f t="shared" si="14"/>
        <v>0.36018897637795722</v>
      </c>
      <c r="K19" s="16">
        <f t="shared" si="14"/>
        <v>0.15566404199475126</v>
      </c>
      <c r="W19" s="14">
        <f>SUM(W11:W18)</f>
        <v>-2.7664041994731881E-3</v>
      </c>
      <c r="X19" s="15">
        <f t="shared" ref="X19:AE19" si="15">SUM(X11:X18)</f>
        <v>-2.2047244094325347E-4</v>
      </c>
      <c r="Y19" s="15">
        <f t="shared" si="15"/>
        <v>4.6089238845069547E-3</v>
      </c>
      <c r="Z19" s="15">
        <f t="shared" si="15"/>
        <v>-1.3763779527563191E-2</v>
      </c>
      <c r="AA19" s="15">
        <f t="shared" si="15"/>
        <v>-2.6876640419931375E-3</v>
      </c>
      <c r="AB19" s="15">
        <f t="shared" si="15"/>
        <v>-9.1181102362132282E-3</v>
      </c>
      <c r="AC19" s="15">
        <f t="shared" si="15"/>
        <v>1.4792650918636852E-2</v>
      </c>
      <c r="AD19" s="15">
        <f t="shared" si="15"/>
        <v>-6.1259842519733321E-3</v>
      </c>
      <c r="AE19" s="31">
        <f t="shared" si="15"/>
        <v>1.7627296587926861E-2</v>
      </c>
      <c r="AF19" s="31">
        <f>SUM(AF11:AF18)</f>
        <v>-2.3464566929131125E-3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-1.0918635170609761E-3</v>
      </c>
    </row>
    <row r="20" spans="2:49" x14ac:dyDescent="0.25">
      <c r="C20" s="34" t="s">
        <v>16</v>
      </c>
      <c r="D20" s="13">
        <f>D19/$K$3</f>
        <v>0.63834776902887169</v>
      </c>
      <c r="E20" s="5">
        <f t="shared" ref="E20:K20" si="16">E19/$K$3</f>
        <v>0.10903412073490883</v>
      </c>
      <c r="F20" s="5">
        <f t="shared" si="16"/>
        <v>4.5367454068241345E-2</v>
      </c>
      <c r="G20" s="5">
        <f t="shared" si="16"/>
        <v>-0.29157742782152313</v>
      </c>
      <c r="H20" s="5">
        <f t="shared" si="16"/>
        <v>1.929790026246711E-2</v>
      </c>
      <c r="I20" s="5">
        <f t="shared" si="16"/>
        <v>3.9549868766403665E-2</v>
      </c>
      <c r="J20" s="5">
        <f t="shared" si="16"/>
        <v>4.5023622047244652E-2</v>
      </c>
      <c r="K20" s="18">
        <f t="shared" si="16"/>
        <v>1.9458005249343907E-2</v>
      </c>
      <c r="W20" s="17">
        <f>W19/$K$3</f>
        <v>-3.4580052493414851E-4</v>
      </c>
      <c r="X20" s="5">
        <f t="shared" ref="X20:AE20" si="17">X19/$K$3</f>
        <v>-2.7559055117906683E-5</v>
      </c>
      <c r="Y20" s="5">
        <f t="shared" si="17"/>
        <v>5.7611548556336933E-4</v>
      </c>
      <c r="Z20" s="5">
        <f t="shared" si="17"/>
        <v>-1.7204724409453989E-3</v>
      </c>
      <c r="AA20" s="5">
        <f t="shared" si="17"/>
        <v>-3.3595800524914218E-4</v>
      </c>
      <c r="AB20" s="5">
        <f t="shared" si="17"/>
        <v>-1.1397637795266535E-3</v>
      </c>
      <c r="AC20" s="5">
        <f t="shared" si="17"/>
        <v>1.8490813648296064E-3</v>
      </c>
      <c r="AD20" s="5">
        <f t="shared" si="17"/>
        <v>-7.6574803149666651E-4</v>
      </c>
      <c r="AE20" s="7">
        <f t="shared" si="17"/>
        <v>2.2034120734908576E-3</v>
      </c>
      <c r="AF20" s="7">
        <f>AF19/$K$3</f>
        <v>-2.9330708661413907E-4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-1.010498687668004E-3</v>
      </c>
    </row>
    <row r="21" spans="2:49" ht="15.75" thickBot="1" x14ac:dyDescent="0.3">
      <c r="C21" s="34" t="s">
        <v>20</v>
      </c>
      <c r="D21" s="13"/>
      <c r="E21" s="20">
        <f t="shared" ref="E21:K21" si="18">$K$3*$K$4*(E20^2)</f>
        <v>0.951075158754774</v>
      </c>
      <c r="F21" s="20">
        <f t="shared" si="18"/>
        <v>0.16465647109071904</v>
      </c>
      <c r="G21" s="20">
        <f t="shared" si="18"/>
        <v>6.8013917132012427</v>
      </c>
      <c r="H21" s="20">
        <f t="shared" si="18"/>
        <v>2.9792716363210254E-2</v>
      </c>
      <c r="I21" s="20">
        <f t="shared" si="18"/>
        <v>0.12513536955518018</v>
      </c>
      <c r="J21" s="20">
        <f t="shared" si="18"/>
        <v>0.16217012338025077</v>
      </c>
      <c r="K21" s="21">
        <f t="shared" si="18"/>
        <v>3.02891174626796E-2</v>
      </c>
      <c r="W21" s="19">
        <f>SUMSQ(W11:W18)</f>
        <v>2.7730313238347287E-6</v>
      </c>
      <c r="X21" s="20">
        <f t="shared" ref="X21:AE21" si="19">SUMSQ(X11:X18)</f>
        <v>4.7438085987206474E-6</v>
      </c>
      <c r="Y21" s="20">
        <f t="shared" si="19"/>
        <v>5.3423164623996838E-6</v>
      </c>
      <c r="Z21" s="20">
        <f t="shared" si="19"/>
        <v>3.3784666680456399E-5</v>
      </c>
      <c r="AA21" s="20">
        <f t="shared" si="19"/>
        <v>1.5840067235745043E-6</v>
      </c>
      <c r="AB21" s="20">
        <f t="shared" si="19"/>
        <v>2.7875641529037378E-5</v>
      </c>
      <c r="AC21" s="20">
        <f t="shared" si="19"/>
        <v>4.0583738056362162E-5</v>
      </c>
      <c r="AD21" s="20">
        <f t="shared" si="19"/>
        <v>7.4054050330432311E-6</v>
      </c>
      <c r="AE21" s="32">
        <f t="shared" si="19"/>
        <v>7.0132721598783871E-5</v>
      </c>
      <c r="AF21" s="32">
        <f>SUMSQ(AF11:AF18)</f>
        <v>1.0064411239953137E-6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-8.5301837270396197E-4</v>
      </c>
    </row>
    <row r="22" spans="2:49" ht="15.75" thickBot="1" x14ac:dyDescent="0.3">
      <c r="C22" s="55" t="s">
        <v>55</v>
      </c>
      <c r="D22" s="54">
        <f>SUM(D21:K21,AF22)</f>
        <v>8.264705901585188</v>
      </c>
      <c r="AF22" s="39">
        <f>SUM(W21:AF21)</f>
        <v>1.9523177713020792E-4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-6.719160105009836E-4</v>
      </c>
    </row>
    <row r="23" spans="2:49" x14ac:dyDescent="0.25">
      <c r="C23" s="50" t="s">
        <v>51</v>
      </c>
      <c r="D23" s="49"/>
      <c r="E23" s="15">
        <f>E21/$D$22</f>
        <v>0.11507670933243441</v>
      </c>
      <c r="F23" s="15">
        <f t="shared" ref="F23:J23" si="20">F21/$D$22</f>
        <v>1.9922846989526583E-2</v>
      </c>
      <c r="G23" s="15">
        <f t="shared" si="20"/>
        <v>0.82294419114135953</v>
      </c>
      <c r="H23" s="15">
        <f t="shared" si="20"/>
        <v>3.6048126476582727E-3</v>
      </c>
      <c r="I23" s="15">
        <f t="shared" si="20"/>
        <v>1.5140934359343501E-2</v>
      </c>
      <c r="J23" s="15">
        <f t="shared" si="20"/>
        <v>1.9622007765472477E-2</v>
      </c>
      <c r="K23" s="16">
        <f>K21/$D$22</f>
        <v>3.6648754140023404E-3</v>
      </c>
      <c r="AF23" s="27">
        <f>AF22/$D$22</f>
        <v>2.3622350202777579E-5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-5.9055118110395988E-4</v>
      </c>
    </row>
    <row r="24" spans="2:49" ht="15.75" thickBot="1" x14ac:dyDescent="0.3">
      <c r="C24" s="51" t="s">
        <v>52</v>
      </c>
      <c r="E24" s="6">
        <f>E23*100</f>
        <v>11.507670933243441</v>
      </c>
      <c r="F24" s="6">
        <f t="shared" ref="F24:K24" si="21">F23*100</f>
        <v>1.9922846989526584</v>
      </c>
      <c r="G24" s="6">
        <f t="shared" si="21"/>
        <v>82.294419114135948</v>
      </c>
      <c r="H24" s="6">
        <f t="shared" si="21"/>
        <v>0.36048126476582726</v>
      </c>
      <c r="I24" s="6">
        <f t="shared" si="21"/>
        <v>1.5140934359343501</v>
      </c>
      <c r="J24" s="6">
        <f t="shared" si="21"/>
        <v>1.9622007765472478</v>
      </c>
      <c r="K24" s="30">
        <f t="shared" si="21"/>
        <v>0.36648754140023404</v>
      </c>
      <c r="AF24" s="28">
        <f>AF23*100</f>
        <v>2.3622350202777581E-3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-5.301837270309806E-4</v>
      </c>
    </row>
    <row r="25" spans="2:49" ht="15" customHeight="1" x14ac:dyDescent="0.25">
      <c r="B25" s="68" t="s">
        <v>58</v>
      </c>
      <c r="C25" s="50" t="s">
        <v>59</v>
      </c>
      <c r="D25" s="13">
        <f t="shared" ref="D25:K25" si="22">D20-$D$37</f>
        <v>0.63798076374689672</v>
      </c>
      <c r="E25" s="5">
        <f t="shared" si="22"/>
        <v>0.10866711545293387</v>
      </c>
      <c r="F25" s="5">
        <f t="shared" si="22"/>
        <v>4.5000448786266384E-2</v>
      </c>
      <c r="G25" s="5">
        <f t="shared" si="22"/>
        <v>-0.2919444331034981</v>
      </c>
      <c r="H25" s="5">
        <f t="shared" si="22"/>
        <v>1.8930894980492149E-2</v>
      </c>
      <c r="I25" s="5">
        <f t="shared" si="22"/>
        <v>3.9182863484428704E-2</v>
      </c>
      <c r="J25" s="5">
        <f t="shared" si="22"/>
        <v>4.4656616765269691E-2</v>
      </c>
      <c r="K25" s="18">
        <f t="shared" si="22"/>
        <v>1.9090999967368946E-2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-5.2493438320311281E-4</v>
      </c>
    </row>
    <row r="26" spans="2:49" ht="15.75" thickBot="1" x14ac:dyDescent="0.3">
      <c r="B26" s="69"/>
      <c r="C26" s="38" t="s">
        <v>41</v>
      </c>
      <c r="D26" s="47">
        <f t="shared" ref="D26:K26" si="23">D20+$D$37</f>
        <v>0.63871477431084667</v>
      </c>
      <c r="E26" s="20">
        <f t="shared" si="23"/>
        <v>0.10940112601688379</v>
      </c>
      <c r="F26" s="20">
        <f t="shared" si="23"/>
        <v>4.5734459350216305E-2</v>
      </c>
      <c r="G26" s="20">
        <f t="shared" si="23"/>
        <v>-0.29121042253954815</v>
      </c>
      <c r="H26" s="20">
        <f t="shared" si="23"/>
        <v>1.9664905544442071E-2</v>
      </c>
      <c r="I26" s="20">
        <f t="shared" si="23"/>
        <v>3.9916874048378626E-2</v>
      </c>
      <c r="J26" s="20">
        <f t="shared" si="23"/>
        <v>4.5390627329219613E-2</v>
      </c>
      <c r="K26" s="21">
        <f t="shared" si="23"/>
        <v>1.9825010531318868E-2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-5.1443569554099344E-4</v>
      </c>
    </row>
    <row r="27" spans="2:49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-4.6194225721618581E-4</v>
      </c>
    </row>
    <row r="28" spans="2:49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-4.5931758530398659E-4</v>
      </c>
    </row>
    <row r="29" spans="2:49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-3.7270341207096269E-4</v>
      </c>
    </row>
    <row r="30" spans="2:49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-3.5695538057611831E-4</v>
      </c>
    </row>
    <row r="31" spans="2:49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-3.5433070865797939E-4</v>
      </c>
    </row>
    <row r="32" spans="2:49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-3.0446194226096962E-4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-3.0446194226096962E-4</v>
      </c>
    </row>
    <row r="34" spans="3:41" x14ac:dyDescent="0.25">
      <c r="C34" s="42" t="s">
        <v>43</v>
      </c>
      <c r="D34" s="16">
        <f>AF22/ (K3 * (K4-1))</f>
        <v>2.7115524601417767E-6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-2.7559055118009379E-4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-2.4934383201991039E-4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-2.2309711285795059E-4</v>
      </c>
    </row>
    <row r="37" spans="3:41" ht="15.75" thickBot="1" x14ac:dyDescent="0.3">
      <c r="C37" s="44" t="s">
        <v>46</v>
      </c>
      <c r="D37" s="21">
        <f>D35*( SQRT(D34/(D36)))</f>
        <v>3.6700528197496248E-4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-1.9947506561612821E-4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-1.994750656109934E-4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-1.627296587909666E-4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-1.574803149630988E-4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-1.574803149630988E-4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-1.4435695538006499E-4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-1.4435695538006499E-4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-1.1811023621988161E-4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-1.1811023621988161E-4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-1.102362204709606E-4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-5.249343832314235E-5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-1.312335958003619E-5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-1.312335958003619E-5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1.3123359580147209E-5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1.3123359580147209E-5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1.3123359580147209E-5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1.3123359580147209E-5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4.7244094489029553E-5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1.154855643038522E-4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1.1811023621988161E-4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1.1811023621988161E-4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1.1811023621988161E-4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1.1811023621988161E-4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1.1811023621988161E-4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1.4435695538017601E-4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1.4435695538017601E-4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1.4435695538017601E-4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1.7060367454202469E-4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3.2545931758387597E-4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4.7244094488685379E-4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5.879265091890129E-4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6.2467191600903971E-4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7.3490813648680042E-4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1.0078740157438699E-3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1.1496062992090441E-3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1.375328083989019E-3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1.4829396325420909E-3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1.5091863517059929E-3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1.6745406824190401E-3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1.900262467193881E-3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1.9947506561668331E-3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2.0577427821538712E-3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2.0997375328069001E-3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2.6351706036790161E-3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2.926509186352066E-3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3.2152230971160272E-3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4.1076115485519926E-3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6.7585301837260192E-3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-1.5265566588595904E-17</v>
      </c>
    </row>
  </sheetData>
  <sortState xmlns:xlrd2="http://schemas.microsoft.com/office/spreadsheetml/2017/richdata2" ref="AO5:AO84">
    <sortCondition ref="AO5:AO84"/>
  </sortState>
  <mergeCells count="3">
    <mergeCell ref="B1:C1"/>
    <mergeCell ref="C33:D33"/>
    <mergeCell ref="B25:B2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DCB-61E3-415E-AB58-AE93EA435D70}">
  <dimension ref="B1:AO86"/>
  <sheetViews>
    <sheetView topLeftCell="AN1" zoomScale="65" workbookViewId="0">
      <selection activeCell="X42" sqref="X42"/>
    </sheetView>
  </sheetViews>
  <sheetFormatPr defaultRowHeight="15" x14ac:dyDescent="0.25"/>
  <cols>
    <col min="2" max="2" width="15" customWidth="1"/>
    <col min="3" max="3" width="19.28515625" bestFit="1" customWidth="1"/>
    <col min="4" max="6" width="16.5703125" bestFit="1" customWidth="1"/>
    <col min="7" max="7" width="17.42578125" bestFit="1" customWidth="1"/>
    <col min="8" max="8" width="16.5703125" bestFit="1" customWidth="1"/>
    <col min="9" max="9" width="17.42578125" bestFit="1" customWidth="1"/>
    <col min="10" max="21" width="16.5703125" bestFit="1" customWidth="1"/>
    <col min="22" max="22" width="23.28515625" bestFit="1" customWidth="1"/>
    <col min="23" max="23" width="16.5703125" bestFit="1" customWidth="1"/>
    <col min="24" max="28" width="17.42578125" bestFit="1" customWidth="1"/>
    <col min="29" max="31" width="16.5703125" bestFit="1" customWidth="1"/>
    <col min="32" max="32" width="17.42578125" bestFit="1" customWidth="1"/>
    <col min="33" max="33" width="19.28515625" bestFit="1" customWidth="1"/>
    <col min="35" max="35" width="4.42578125" bestFit="1" customWidth="1"/>
    <col min="36" max="36" width="11.140625" bestFit="1" customWidth="1"/>
    <col min="37" max="37" width="16.5703125" bestFit="1" customWidth="1"/>
    <col min="38" max="38" width="11.140625" bestFit="1" customWidth="1"/>
    <col min="39" max="39" width="16.5703125" bestFit="1" customWidth="1"/>
    <col min="40" max="41" width="17.42578125" bestFit="1" customWidth="1"/>
  </cols>
  <sheetData>
    <row r="1" spans="2:41" ht="20.25" thickBot="1" x14ac:dyDescent="0.35">
      <c r="B1" s="64" t="s">
        <v>53</v>
      </c>
      <c r="C1" s="65"/>
      <c r="D1" s="4"/>
      <c r="E1" s="4"/>
      <c r="F1" s="4"/>
    </row>
    <row r="2" spans="2:41" ht="15.75" thickBot="1" x14ac:dyDescent="0.3"/>
    <row r="3" spans="2:41" ht="15.75" thickBot="1" x14ac:dyDescent="0.3">
      <c r="E3" s="8" t="s">
        <v>47</v>
      </c>
      <c r="F3" s="9" t="s">
        <v>1</v>
      </c>
      <c r="G3" s="53" t="s">
        <v>2</v>
      </c>
      <c r="J3" s="33" t="s">
        <v>17</v>
      </c>
      <c r="K3" s="39">
        <f>2^K5</f>
        <v>8</v>
      </c>
      <c r="V3" s="45" t="s">
        <v>40</v>
      </c>
      <c r="W3" s="57">
        <v>1</v>
      </c>
      <c r="X3" s="58">
        <v>2</v>
      </c>
      <c r="Y3" s="58">
        <v>3</v>
      </c>
      <c r="Z3" s="58">
        <v>4</v>
      </c>
      <c r="AA3" s="58">
        <v>5</v>
      </c>
      <c r="AB3" s="58">
        <v>6</v>
      </c>
      <c r="AC3" s="58">
        <v>7</v>
      </c>
      <c r="AD3" s="58">
        <v>8</v>
      </c>
      <c r="AE3" s="58">
        <v>9</v>
      </c>
      <c r="AF3" s="56">
        <v>10</v>
      </c>
      <c r="AI3" s="48" t="s">
        <v>35</v>
      </c>
      <c r="AJ3" s="52">
        <v>80</v>
      </c>
    </row>
    <row r="4" spans="2:41" ht="15.75" thickBot="1" x14ac:dyDescent="0.3">
      <c r="D4" s="33">
        <v>-1</v>
      </c>
      <c r="E4" s="14">
        <v>120</v>
      </c>
      <c r="F4" s="15">
        <v>180</v>
      </c>
      <c r="G4" s="16">
        <v>0.25</v>
      </c>
      <c r="J4" s="34" t="s">
        <v>18</v>
      </c>
      <c r="K4" s="27">
        <v>10</v>
      </c>
      <c r="AI4" s="8" t="s">
        <v>31</v>
      </c>
      <c r="AJ4" s="9" t="s">
        <v>32</v>
      </c>
      <c r="AK4" s="9" t="s">
        <v>36</v>
      </c>
      <c r="AL4" s="9" t="s">
        <v>37</v>
      </c>
      <c r="AM4" s="9" t="s">
        <v>38</v>
      </c>
      <c r="AN4" s="9" t="s">
        <v>33</v>
      </c>
      <c r="AO4" s="53" t="s">
        <v>34</v>
      </c>
    </row>
    <row r="5" spans="2:41" ht="15.75" thickBot="1" x14ac:dyDescent="0.3">
      <c r="D5" s="35">
        <v>1</v>
      </c>
      <c r="E5" s="19">
        <v>300</v>
      </c>
      <c r="F5" s="20">
        <v>900</v>
      </c>
      <c r="G5" s="21">
        <v>1</v>
      </c>
      <c r="J5" s="35" t="s">
        <v>19</v>
      </c>
      <c r="K5" s="28">
        <v>3</v>
      </c>
      <c r="AI5" s="14">
        <v>1</v>
      </c>
      <c r="AJ5" s="15">
        <f>(AI5-0.5)/$AJ$3</f>
        <v>6.2500000000000003E-3</v>
      </c>
      <c r="AK5" s="15">
        <f>POWER(AJ5, 0.14)</f>
        <v>0.49138647919822021</v>
      </c>
      <c r="AL5" s="15">
        <f>1-AJ5</f>
        <v>0.99375000000000002</v>
      </c>
      <c r="AM5" s="15">
        <f>AL5^0.14</f>
        <v>0.99912263928427725</v>
      </c>
      <c r="AN5" s="15">
        <f>4.91* (AK5 - AM5)</f>
        <v>-2.4929845460225399</v>
      </c>
      <c r="AO5" s="16">
        <v>-9.8162729658820558E-3</v>
      </c>
    </row>
    <row r="6" spans="2:41" x14ac:dyDescent="0.25">
      <c r="AI6" s="17">
        <v>2</v>
      </c>
      <c r="AJ6" s="5">
        <f t="shared" ref="AJ6:AJ69" si="0">(AI6-0.5)/$AJ$3</f>
        <v>1.8749999999999999E-2</v>
      </c>
      <c r="AK6" s="5">
        <f t="shared" ref="AK6:AK69" si="1">POWER(AJ6, 0.14)</f>
        <v>0.57308650004648087</v>
      </c>
      <c r="AL6" s="5">
        <f t="shared" ref="AL6:AL69" si="2">1-AJ6</f>
        <v>0.98124999999999996</v>
      </c>
      <c r="AM6" s="5">
        <f t="shared" ref="AM6:AM69" si="3">AL6^0.14</f>
        <v>0.99735358655842332</v>
      </c>
      <c r="AN6" s="5">
        <f t="shared" ref="AN6:AN69" si="4">4.91* (AK6 - AM6)</f>
        <v>-2.0831513947736373</v>
      </c>
      <c r="AO6" s="18">
        <v>-9.5538057742799998E-3</v>
      </c>
    </row>
    <row r="7" spans="2:41" x14ac:dyDescent="0.25">
      <c r="AI7" s="17">
        <v>3</v>
      </c>
      <c r="AJ7" s="5">
        <f t="shared" si="0"/>
        <v>3.125E-2</v>
      </c>
      <c r="AK7" s="5">
        <f t="shared" si="1"/>
        <v>0.61557220667245816</v>
      </c>
      <c r="AL7" s="5">
        <f t="shared" si="2"/>
        <v>0.96875</v>
      </c>
      <c r="AM7" s="5">
        <f t="shared" si="3"/>
        <v>0.9955650458190819</v>
      </c>
      <c r="AN7" s="5">
        <f t="shared" si="4"/>
        <v>-1.8657648402099227</v>
      </c>
      <c r="AO7" s="18">
        <v>-7.9947506561730552E-3</v>
      </c>
    </row>
    <row r="8" spans="2:41" ht="15.75" thickBot="1" x14ac:dyDescent="0.3">
      <c r="AI8" s="17">
        <v>4</v>
      </c>
      <c r="AJ8" s="5">
        <f t="shared" si="0"/>
        <v>4.3749999999999997E-2</v>
      </c>
      <c r="AK8" s="5">
        <f t="shared" si="1"/>
        <v>0.64526324525910472</v>
      </c>
      <c r="AL8" s="5">
        <f t="shared" si="2"/>
        <v>0.95625000000000004</v>
      </c>
      <c r="AM8" s="5">
        <f t="shared" si="3"/>
        <v>0.99375654672314129</v>
      </c>
      <c r="AN8" s="5">
        <f t="shared" si="4"/>
        <v>-1.7111021101884196</v>
      </c>
      <c r="AO8" s="18">
        <v>-7.5800524934390712E-3</v>
      </c>
    </row>
    <row r="9" spans="2:41" ht="15.75" thickBot="1" x14ac:dyDescent="0.3">
      <c r="L9" s="41" t="s">
        <v>54</v>
      </c>
      <c r="W9" s="40" t="s">
        <v>34</v>
      </c>
      <c r="AI9" s="17">
        <v>5</v>
      </c>
      <c r="AJ9" s="5">
        <f t="shared" si="0"/>
        <v>5.6250000000000001E-2</v>
      </c>
      <c r="AK9" s="5">
        <f t="shared" si="1"/>
        <v>0.66837031631682453</v>
      </c>
      <c r="AL9" s="5">
        <f t="shared" si="2"/>
        <v>0.94374999999999998</v>
      </c>
      <c r="AM9" s="5">
        <f t="shared" si="3"/>
        <v>0.9919276012429229</v>
      </c>
      <c r="AN9" s="5">
        <f t="shared" si="4"/>
        <v>-1.5886662689871429</v>
      </c>
      <c r="AO9" s="18">
        <v>-6.7979002624620746E-3</v>
      </c>
    </row>
    <row r="10" spans="2:41" ht="15.75" thickBot="1" x14ac:dyDescent="0.3">
      <c r="D10" s="61" t="s">
        <v>0</v>
      </c>
      <c r="E10" s="62" t="s">
        <v>47</v>
      </c>
      <c r="F10" s="62" t="s">
        <v>1</v>
      </c>
      <c r="G10" s="62" t="s">
        <v>2</v>
      </c>
      <c r="H10" s="62" t="s">
        <v>48</v>
      </c>
      <c r="I10" s="62" t="s">
        <v>49</v>
      </c>
      <c r="J10" s="62" t="s">
        <v>3</v>
      </c>
      <c r="K10" s="63" t="s">
        <v>50</v>
      </c>
      <c r="L10" s="22" t="s">
        <v>4</v>
      </c>
      <c r="M10" s="10" t="s">
        <v>5</v>
      </c>
      <c r="N10" s="10" t="s">
        <v>6</v>
      </c>
      <c r="O10" s="10" t="s">
        <v>7</v>
      </c>
      <c r="P10" s="10" t="s">
        <v>8</v>
      </c>
      <c r="Q10" s="10" t="s">
        <v>9</v>
      </c>
      <c r="R10" s="10" t="s">
        <v>10</v>
      </c>
      <c r="S10" s="10" t="s">
        <v>11</v>
      </c>
      <c r="T10" s="10" t="s">
        <v>12</v>
      </c>
      <c r="U10" s="23" t="s">
        <v>13</v>
      </c>
      <c r="V10" s="25" t="s">
        <v>14</v>
      </c>
      <c r="W10" s="24" t="s">
        <v>21</v>
      </c>
      <c r="X10" s="11" t="s">
        <v>22</v>
      </c>
      <c r="Y10" s="11" t="s">
        <v>23</v>
      </c>
      <c r="Z10" s="11" t="s">
        <v>24</v>
      </c>
      <c r="AA10" s="11" t="s">
        <v>25</v>
      </c>
      <c r="AB10" s="11" t="s">
        <v>26</v>
      </c>
      <c r="AC10" s="11" t="s">
        <v>27</v>
      </c>
      <c r="AD10" s="11" t="s">
        <v>28</v>
      </c>
      <c r="AE10" s="11" t="s">
        <v>29</v>
      </c>
      <c r="AF10" s="12" t="s">
        <v>30</v>
      </c>
      <c r="AI10" s="17">
        <v>6</v>
      </c>
      <c r="AJ10" s="5">
        <f t="shared" si="0"/>
        <v>6.8750000000000006E-2</v>
      </c>
      <c r="AK10" s="5">
        <f t="shared" si="1"/>
        <v>0.68741369219949167</v>
      </c>
      <c r="AL10" s="5">
        <f t="shared" si="2"/>
        <v>0.93125000000000002</v>
      </c>
      <c r="AM10" s="5">
        <f t="shared" si="3"/>
        <v>0.99007770275679186</v>
      </c>
      <c r="AN10" s="5">
        <f t="shared" si="4"/>
        <v>-1.486080291836344</v>
      </c>
      <c r="AO10" s="18">
        <v>-5.3543307086599823E-3</v>
      </c>
    </row>
    <row r="11" spans="2:41" x14ac:dyDescent="0.25">
      <c r="D11" s="14">
        <v>1</v>
      </c>
      <c r="E11" s="15">
        <v>-1</v>
      </c>
      <c r="F11" s="15">
        <v>-1</v>
      </c>
      <c r="G11" s="15">
        <v>-1</v>
      </c>
      <c r="H11" s="15">
        <f>E11*F11</f>
        <v>1</v>
      </c>
      <c r="I11" s="15">
        <f>E11*G11</f>
        <v>1</v>
      </c>
      <c r="J11" s="15">
        <f>F11*G11</f>
        <v>1</v>
      </c>
      <c r="K11" s="16">
        <f>I11*F11</f>
        <v>-1</v>
      </c>
      <c r="L11" s="14">
        <v>0.58362204724408995</v>
      </c>
      <c r="M11" s="15">
        <v>0.58230971128608999</v>
      </c>
      <c r="N11" s="15">
        <v>0.58173228346456995</v>
      </c>
      <c r="O11" s="15">
        <v>0.58771653543307001</v>
      </c>
      <c r="P11" s="15">
        <v>0.57900262467191999</v>
      </c>
      <c r="Q11" s="15">
        <v>0.57511811023621995</v>
      </c>
      <c r="R11" s="15">
        <v>0.58619422572178004</v>
      </c>
      <c r="S11" s="15">
        <v>0.58530183727034002</v>
      </c>
      <c r="T11" s="15">
        <v>0.58677165354330996</v>
      </c>
      <c r="U11" s="16">
        <v>0.57921259842520001</v>
      </c>
      <c r="V11" s="26">
        <f>AVERAGE(L11:U11)</f>
        <v>0.58269816272965902</v>
      </c>
      <c r="W11" s="14">
        <f>L11-$V11</f>
        <v>9.2388451443092823E-4</v>
      </c>
      <c r="X11" s="15">
        <f t="shared" ref="X11:AF18" si="5">M11-$V11</f>
        <v>-3.8845144356902672E-4</v>
      </c>
      <c r="Y11" s="15">
        <f t="shared" si="5"/>
        <v>-9.6587926508906463E-4</v>
      </c>
      <c r="Z11" s="15">
        <f t="shared" si="5"/>
        <v>5.0183727034109893E-3</v>
      </c>
      <c r="AA11" s="15">
        <f t="shared" si="5"/>
        <v>-3.695538057739034E-3</v>
      </c>
      <c r="AB11" s="15">
        <f t="shared" si="5"/>
        <v>-7.5800524934390712E-3</v>
      </c>
      <c r="AC11" s="15">
        <f t="shared" si="5"/>
        <v>3.4960629921210185E-3</v>
      </c>
      <c r="AD11" s="15">
        <f t="shared" si="5"/>
        <v>2.6036745406810002E-3</v>
      </c>
      <c r="AE11" s="15">
        <f t="shared" si="5"/>
        <v>4.0734908136509373E-3</v>
      </c>
      <c r="AF11" s="16">
        <f t="shared" si="5"/>
        <v>-3.4855643044590101E-3</v>
      </c>
      <c r="AI11" s="17">
        <v>7</v>
      </c>
      <c r="AJ11" s="5">
        <f t="shared" si="0"/>
        <v>8.1250000000000003E-2</v>
      </c>
      <c r="AK11" s="5">
        <f t="shared" si="1"/>
        <v>0.70368010381224333</v>
      </c>
      <c r="AL11" s="5">
        <f t="shared" si="2"/>
        <v>0.91874999999999996</v>
      </c>
      <c r="AM11" s="5">
        <f t="shared" si="3"/>
        <v>0.98820632508009287</v>
      </c>
      <c r="AN11" s="5">
        <f t="shared" si="4"/>
        <v>-1.3970237464251414</v>
      </c>
      <c r="AO11" s="18">
        <v>-4.9606299212600069E-3</v>
      </c>
    </row>
    <row r="12" spans="2:41" x14ac:dyDescent="0.25">
      <c r="D12" s="17">
        <v>1</v>
      </c>
      <c r="E12" s="5">
        <v>1</v>
      </c>
      <c r="F12" s="5">
        <v>-1</v>
      </c>
      <c r="G12" s="5">
        <v>-1</v>
      </c>
      <c r="H12" s="5">
        <f t="shared" ref="H12:H18" si="6">E12*F12</f>
        <v>-1</v>
      </c>
      <c r="I12" s="5">
        <f t="shared" ref="I12:I18" si="7">E12*G12</f>
        <v>-1</v>
      </c>
      <c r="J12" s="5">
        <f t="shared" ref="J12:J18" si="8">F12*G12</f>
        <v>1</v>
      </c>
      <c r="K12" s="18">
        <f t="shared" ref="K12:K18" si="9">I12*F12</f>
        <v>1</v>
      </c>
      <c r="L12" s="17">
        <v>0.92677165354331004</v>
      </c>
      <c r="M12" s="5">
        <v>0.92650918635170998</v>
      </c>
      <c r="N12" s="5">
        <v>0.92847769028870997</v>
      </c>
      <c r="O12" s="5">
        <v>0.92388451443569997</v>
      </c>
      <c r="P12" s="5">
        <v>0.92322834645669005</v>
      </c>
      <c r="Q12" s="5">
        <v>0.92362204724409003</v>
      </c>
      <c r="R12" s="5">
        <v>0.92834645669291005</v>
      </c>
      <c r="S12" s="5">
        <v>0.93005249343831997</v>
      </c>
      <c r="T12" s="5">
        <v>0.93070866141732</v>
      </c>
      <c r="U12" s="18">
        <v>0.92519685039370003</v>
      </c>
      <c r="V12" s="27">
        <f t="shared" ref="V12:V17" si="10">AVERAGE(L12:U12)</f>
        <v>0.92667979002624601</v>
      </c>
      <c r="W12" s="17">
        <f t="shared" ref="W12:W18" si="11">L12-$V12</f>
        <v>9.1863517064028066E-5</v>
      </c>
      <c r="X12" s="5">
        <f t="shared" si="5"/>
        <v>-1.7060367453602954E-4</v>
      </c>
      <c r="Y12" s="5">
        <f t="shared" si="5"/>
        <v>1.7979002624639584E-3</v>
      </c>
      <c r="Z12" s="5">
        <f t="shared" si="5"/>
        <v>-2.7952755905460425E-3</v>
      </c>
      <c r="AA12" s="5">
        <f t="shared" si="5"/>
        <v>-3.4514435695559564E-3</v>
      </c>
      <c r="AB12" s="5">
        <f t="shared" si="5"/>
        <v>-3.0577427821559811E-3</v>
      </c>
      <c r="AC12" s="5">
        <f t="shared" si="5"/>
        <v>1.6666666666640406E-3</v>
      </c>
      <c r="AD12" s="5">
        <f t="shared" si="5"/>
        <v>3.372703412073963E-3</v>
      </c>
      <c r="AE12" s="5">
        <f t="shared" si="5"/>
        <v>4.0288713910739959E-3</v>
      </c>
      <c r="AF12" s="18">
        <f t="shared" si="5"/>
        <v>-1.4829396325459765E-3</v>
      </c>
      <c r="AI12" s="17">
        <v>8</v>
      </c>
      <c r="AJ12" s="5">
        <f t="shared" si="0"/>
        <v>9.375E-2</v>
      </c>
      <c r="AK12" s="5">
        <f t="shared" si="1"/>
        <v>0.71791987851074301</v>
      </c>
      <c r="AL12" s="5">
        <f t="shared" si="2"/>
        <v>0.90625</v>
      </c>
      <c r="AM12" s="5">
        <f t="shared" si="3"/>
        <v>0.98631292143162619</v>
      </c>
      <c r="AN12" s="5">
        <f t="shared" si="4"/>
        <v>-1.3178098407415364</v>
      </c>
      <c r="AO12" s="18">
        <v>-4.8293963254620884E-3</v>
      </c>
    </row>
    <row r="13" spans="2:41" x14ac:dyDescent="0.25">
      <c r="D13" s="17">
        <v>1</v>
      </c>
      <c r="E13" s="5">
        <f t="shared" ref="E13:E18" si="12">E11</f>
        <v>-1</v>
      </c>
      <c r="F13" s="5">
        <v>1</v>
      </c>
      <c r="G13" s="5">
        <v>-1</v>
      </c>
      <c r="H13" s="5">
        <f t="shared" si="6"/>
        <v>-1</v>
      </c>
      <c r="I13" s="5">
        <f t="shared" si="7"/>
        <v>1</v>
      </c>
      <c r="J13" s="5">
        <f t="shared" si="8"/>
        <v>-1</v>
      </c>
      <c r="K13" s="18">
        <f t="shared" si="9"/>
        <v>1</v>
      </c>
      <c r="L13" s="17">
        <v>0.59170603674541</v>
      </c>
      <c r="M13" s="5">
        <v>0.59107611548556005</v>
      </c>
      <c r="N13" s="5">
        <v>0.59049868766404001</v>
      </c>
      <c r="O13" s="5">
        <v>0.59643044619423002</v>
      </c>
      <c r="P13" s="5">
        <v>0.58934383202100005</v>
      </c>
      <c r="Q13" s="5">
        <v>0.58362204724408995</v>
      </c>
      <c r="R13" s="5">
        <v>0.59569553805774</v>
      </c>
      <c r="S13" s="5">
        <v>0.59391076115485997</v>
      </c>
      <c r="T13" s="5">
        <v>0.59506561679790004</v>
      </c>
      <c r="U13" s="18">
        <v>0.58881889763780004</v>
      </c>
      <c r="V13" s="27">
        <f t="shared" si="10"/>
        <v>0.59161679790026311</v>
      </c>
      <c r="W13" s="17">
        <f t="shared" si="11"/>
        <v>8.9238845146888401E-5</v>
      </c>
      <c r="X13" s="5">
        <f t="shared" si="5"/>
        <v>-5.4068241470306422E-4</v>
      </c>
      <c r="Y13" s="5">
        <f t="shared" si="5"/>
        <v>-1.1181102362231021E-3</v>
      </c>
      <c r="Z13" s="5">
        <f t="shared" si="5"/>
        <v>4.8136482939669101E-3</v>
      </c>
      <c r="AA13" s="5">
        <f t="shared" si="5"/>
        <v>-2.2729658792630669E-3</v>
      </c>
      <c r="AB13" s="5">
        <f t="shared" si="5"/>
        <v>-7.9947506561731663E-3</v>
      </c>
      <c r="AC13" s="5">
        <f t="shared" si="5"/>
        <v>4.07874015747689E-3</v>
      </c>
      <c r="AD13" s="5">
        <f t="shared" si="5"/>
        <v>2.2939632545968536E-3</v>
      </c>
      <c r="AE13" s="5">
        <f t="shared" si="5"/>
        <v>3.4488188976369294E-3</v>
      </c>
      <c r="AF13" s="18">
        <f t="shared" si="5"/>
        <v>-2.7979002624630711E-3</v>
      </c>
      <c r="AI13" s="17">
        <v>9</v>
      </c>
      <c r="AJ13" s="5">
        <f t="shared" si="0"/>
        <v>0.10625</v>
      </c>
      <c r="AK13" s="5">
        <f t="shared" si="1"/>
        <v>0.73061073891706252</v>
      </c>
      <c r="AL13" s="5">
        <f t="shared" si="2"/>
        <v>0.89375000000000004</v>
      </c>
      <c r="AM13" s="5">
        <f t="shared" si="3"/>
        <v>0.98439692333042084</v>
      </c>
      <c r="AN13" s="5">
        <f t="shared" si="4"/>
        <v>-1.2460901654695893</v>
      </c>
      <c r="AO13" s="18">
        <v>-4.5669291338620854E-3</v>
      </c>
    </row>
    <row r="14" spans="2:41" x14ac:dyDescent="0.25">
      <c r="D14" s="17">
        <v>1</v>
      </c>
      <c r="E14" s="5">
        <f t="shared" si="12"/>
        <v>1</v>
      </c>
      <c r="F14" s="5">
        <v>1</v>
      </c>
      <c r="G14" s="5">
        <v>-1</v>
      </c>
      <c r="H14" s="5">
        <f t="shared" si="6"/>
        <v>1</v>
      </c>
      <c r="I14" s="5">
        <f t="shared" si="7"/>
        <v>-1</v>
      </c>
      <c r="J14" s="5">
        <f t="shared" si="8"/>
        <v>-1</v>
      </c>
      <c r="K14" s="18">
        <f t="shared" si="9"/>
        <v>-1</v>
      </c>
      <c r="L14" s="17">
        <v>0.94606299212598</v>
      </c>
      <c r="M14" s="5">
        <v>0.94711286089239</v>
      </c>
      <c r="N14" s="5">
        <v>0.94632545931759005</v>
      </c>
      <c r="O14" s="5">
        <v>0.94370078740157004</v>
      </c>
      <c r="P14" s="5">
        <v>0.94304461942257001</v>
      </c>
      <c r="Q14" s="5">
        <v>0.94396325459317998</v>
      </c>
      <c r="R14" s="5">
        <v>0.94868766404199001</v>
      </c>
      <c r="S14" s="5">
        <v>0.94776902887139003</v>
      </c>
      <c r="T14" s="5">
        <v>0.94895013123359995</v>
      </c>
      <c r="U14" s="18">
        <v>0.94409448818898001</v>
      </c>
      <c r="V14" s="27">
        <f t="shared" si="10"/>
        <v>0.94597112860892418</v>
      </c>
      <c r="W14" s="17">
        <f t="shared" si="11"/>
        <v>9.1863517055812416E-5</v>
      </c>
      <c r="X14" s="5">
        <f t="shared" si="5"/>
        <v>1.1417322834658128E-3</v>
      </c>
      <c r="Y14" s="5">
        <f t="shared" si="5"/>
        <v>3.5433070866586203E-4</v>
      </c>
      <c r="Z14" s="5">
        <f t="shared" si="5"/>
        <v>-2.2703412073541429E-3</v>
      </c>
      <c r="AA14" s="5">
        <f t="shared" si="5"/>
        <v>-2.9265091863541759E-3</v>
      </c>
      <c r="AB14" s="5">
        <f t="shared" si="5"/>
        <v>-2.0078740157442043E-3</v>
      </c>
      <c r="AC14" s="5">
        <f t="shared" si="5"/>
        <v>2.7165354330658253E-3</v>
      </c>
      <c r="AD14" s="5">
        <f t="shared" si="5"/>
        <v>1.7979002624658458E-3</v>
      </c>
      <c r="AE14" s="5">
        <f t="shared" si="5"/>
        <v>2.9790026246757639E-3</v>
      </c>
      <c r="AF14" s="18">
        <f t="shared" si="5"/>
        <v>-1.8766404199441755E-3</v>
      </c>
      <c r="AI14" s="17">
        <v>10</v>
      </c>
      <c r="AJ14" s="5">
        <f t="shared" si="0"/>
        <v>0.11874999999999999</v>
      </c>
      <c r="AK14" s="5">
        <f t="shared" si="1"/>
        <v>0.7420765477520872</v>
      </c>
      <c r="AL14" s="5">
        <f t="shared" si="2"/>
        <v>0.88124999999999998</v>
      </c>
      <c r="AM14" s="5">
        <f t="shared" si="3"/>
        <v>0.98245773941705727</v>
      </c>
      <c r="AN14" s="5">
        <f t="shared" si="4"/>
        <v>-1.1802716510750031</v>
      </c>
      <c r="AO14" s="18">
        <v>-4.1732283464520634E-3</v>
      </c>
    </row>
    <row r="15" spans="2:41" x14ac:dyDescent="0.25">
      <c r="D15" s="17">
        <v>1</v>
      </c>
      <c r="E15" s="5">
        <f t="shared" si="12"/>
        <v>-1</v>
      </c>
      <c r="F15" s="5">
        <f>F11</f>
        <v>-1</v>
      </c>
      <c r="G15" s="5">
        <v>1</v>
      </c>
      <c r="H15" s="5">
        <f t="shared" si="6"/>
        <v>1</v>
      </c>
      <c r="I15" s="5">
        <f t="shared" si="7"/>
        <v>-1</v>
      </c>
      <c r="J15" s="5">
        <f t="shared" si="8"/>
        <v>-1</v>
      </c>
      <c r="K15" s="18">
        <f t="shared" si="9"/>
        <v>1</v>
      </c>
      <c r="L15" s="17">
        <v>0.17139107611549001</v>
      </c>
      <c r="M15" s="5">
        <v>0.16703412073491</v>
      </c>
      <c r="N15" s="5">
        <v>0.16719160104986999</v>
      </c>
      <c r="O15" s="5">
        <v>0.17123359580052</v>
      </c>
      <c r="P15" s="5">
        <v>0.16745406824146999</v>
      </c>
      <c r="Q15" s="5">
        <v>0.16530183727034001</v>
      </c>
      <c r="R15" s="5">
        <v>0.17107611548556001</v>
      </c>
      <c r="S15" s="5">
        <v>0.17212598425197001</v>
      </c>
      <c r="T15" s="5">
        <v>0.17244094488188999</v>
      </c>
      <c r="U15" s="18">
        <v>0.16734908136483001</v>
      </c>
      <c r="V15" s="27">
        <f t="shared" si="10"/>
        <v>0.16925984251968501</v>
      </c>
      <c r="W15" s="17">
        <f t="shared" si="11"/>
        <v>2.1312335958049988E-3</v>
      </c>
      <c r="X15" s="5">
        <f t="shared" si="5"/>
        <v>-2.2257217847750088E-3</v>
      </c>
      <c r="Y15" s="5">
        <f t="shared" si="5"/>
        <v>-2.0682414698150187E-3</v>
      </c>
      <c r="Z15" s="5">
        <f t="shared" si="5"/>
        <v>1.9737532808349889E-3</v>
      </c>
      <c r="AA15" s="5">
        <f t="shared" si="5"/>
        <v>-1.8057742782150166E-3</v>
      </c>
      <c r="AB15" s="5">
        <f t="shared" si="5"/>
        <v>-3.9580052493450035E-3</v>
      </c>
      <c r="AC15" s="5">
        <f t="shared" si="5"/>
        <v>1.8162729658749988E-3</v>
      </c>
      <c r="AD15" s="5">
        <f t="shared" si="5"/>
        <v>2.8661417322849991E-3</v>
      </c>
      <c r="AE15" s="5">
        <f t="shared" si="5"/>
        <v>3.1811023622049794E-3</v>
      </c>
      <c r="AF15" s="18">
        <f t="shared" si="5"/>
        <v>-1.9107611548550008E-3</v>
      </c>
      <c r="AI15" s="17">
        <v>11</v>
      </c>
      <c r="AJ15" s="5">
        <f t="shared" si="0"/>
        <v>0.13125000000000001</v>
      </c>
      <c r="AK15" s="5">
        <f t="shared" si="1"/>
        <v>0.75254747635212049</v>
      </c>
      <c r="AL15" s="5">
        <f t="shared" si="2"/>
        <v>0.86875000000000002</v>
      </c>
      <c r="AM15" s="5">
        <f t="shared" si="3"/>
        <v>0.98049475419322984</v>
      </c>
      <c r="AN15" s="5">
        <f t="shared" si="4"/>
        <v>-1.119221134199847</v>
      </c>
      <c r="AO15" s="18">
        <v>-3.9580052493449758E-3</v>
      </c>
    </row>
    <row r="16" spans="2:41" x14ac:dyDescent="0.25">
      <c r="D16" s="17">
        <v>1</v>
      </c>
      <c r="E16" s="5">
        <f t="shared" si="12"/>
        <v>1</v>
      </c>
      <c r="F16" s="5">
        <f t="shared" ref="F16:F18" si="13">F12</f>
        <v>-1</v>
      </c>
      <c r="G16" s="5">
        <v>1</v>
      </c>
      <c r="H16" s="5">
        <f t="shared" si="6"/>
        <v>-1</v>
      </c>
      <c r="I16" s="5">
        <f t="shared" si="7"/>
        <v>1</v>
      </c>
      <c r="J16" s="5">
        <f t="shared" si="8"/>
        <v>-1</v>
      </c>
      <c r="K16" s="18">
        <f t="shared" si="9"/>
        <v>-1</v>
      </c>
      <c r="L16" s="17">
        <v>0.41023622047244002</v>
      </c>
      <c r="M16" s="5">
        <v>0.40144356955381</v>
      </c>
      <c r="N16" s="5">
        <v>0.40104986876639998</v>
      </c>
      <c r="O16" s="5">
        <v>0.41272965879265</v>
      </c>
      <c r="P16" s="5">
        <v>0.39881889763779999</v>
      </c>
      <c r="Q16" s="5">
        <v>0.39580052493438</v>
      </c>
      <c r="R16" s="5">
        <v>0.40997375328084001</v>
      </c>
      <c r="S16" s="5">
        <v>0.41207349081365002</v>
      </c>
      <c r="T16" s="5">
        <v>0.41325459317585</v>
      </c>
      <c r="U16" s="18">
        <v>0.40078740157479997</v>
      </c>
      <c r="V16" s="27">
        <f t="shared" si="10"/>
        <v>0.40561679790026195</v>
      </c>
      <c r="W16" s="17">
        <f t="shared" si="11"/>
        <v>4.6194225721780668E-3</v>
      </c>
      <c r="X16" s="5">
        <f t="shared" si="5"/>
        <v>-4.1732283464519515E-3</v>
      </c>
      <c r="Y16" s="5">
        <f t="shared" si="5"/>
        <v>-4.5669291338619744E-3</v>
      </c>
      <c r="Z16" s="5">
        <f t="shared" si="5"/>
        <v>7.112860892388051E-3</v>
      </c>
      <c r="AA16" s="5">
        <f t="shared" si="5"/>
        <v>-6.7979002624619644E-3</v>
      </c>
      <c r="AB16" s="5">
        <f t="shared" si="5"/>
        <v>-9.8162729658819448E-3</v>
      </c>
      <c r="AC16" s="5">
        <f t="shared" si="5"/>
        <v>4.3569553805780648E-3</v>
      </c>
      <c r="AD16" s="5">
        <f t="shared" si="5"/>
        <v>6.4566929133880735E-3</v>
      </c>
      <c r="AE16" s="5">
        <f t="shared" si="5"/>
        <v>7.6377952755880552E-3</v>
      </c>
      <c r="AF16" s="18">
        <f t="shared" si="5"/>
        <v>-4.8293963254619765E-3</v>
      </c>
      <c r="AI16" s="17">
        <v>12</v>
      </c>
      <c r="AJ16" s="5">
        <f t="shared" si="0"/>
        <v>0.14374999999999999</v>
      </c>
      <c r="AK16" s="5">
        <f t="shared" si="1"/>
        <v>0.76219325199866772</v>
      </c>
      <c r="AL16" s="5">
        <f t="shared" si="2"/>
        <v>0.85624999999999996</v>
      </c>
      <c r="AM16" s="5">
        <f t="shared" si="3"/>
        <v>0.97850732667260953</v>
      </c>
      <c r="AN16" s="5">
        <f t="shared" si="4"/>
        <v>-1.0621021066490544</v>
      </c>
      <c r="AO16" s="18">
        <v>-3.8530183727000511E-3</v>
      </c>
    </row>
    <row r="17" spans="2:41" x14ac:dyDescent="0.25">
      <c r="D17" s="17">
        <v>1</v>
      </c>
      <c r="E17" s="5">
        <f t="shared" si="12"/>
        <v>-1</v>
      </c>
      <c r="F17" s="5">
        <f t="shared" si="13"/>
        <v>1</v>
      </c>
      <c r="G17" s="5">
        <v>1</v>
      </c>
      <c r="H17" s="5">
        <f t="shared" si="6"/>
        <v>-1</v>
      </c>
      <c r="I17" s="5">
        <f t="shared" si="7"/>
        <v>-1</v>
      </c>
      <c r="J17" s="5">
        <f t="shared" si="8"/>
        <v>1</v>
      </c>
      <c r="K17" s="18">
        <f t="shared" si="9"/>
        <v>-1</v>
      </c>
      <c r="L17" s="17">
        <v>0.25139107611549</v>
      </c>
      <c r="M17" s="5">
        <v>0.24902887139107999</v>
      </c>
      <c r="N17" s="5">
        <v>0.24818897637795001</v>
      </c>
      <c r="O17" s="5">
        <v>0.25202099737533001</v>
      </c>
      <c r="P17" s="5">
        <v>0.24918635170604</v>
      </c>
      <c r="Q17" s="5">
        <v>0.24629921259842999</v>
      </c>
      <c r="R17" s="5">
        <v>0.25217847769029</v>
      </c>
      <c r="S17" s="5">
        <v>0.25217847769029</v>
      </c>
      <c r="T17" s="5">
        <v>0.25301837270340999</v>
      </c>
      <c r="U17" s="18">
        <v>0.24803149606298999</v>
      </c>
      <c r="V17" s="27">
        <f t="shared" si="10"/>
        <v>0.25015223097113004</v>
      </c>
      <c r="W17" s="17">
        <f t="shared" si="11"/>
        <v>1.2388451443599569E-3</v>
      </c>
      <c r="X17" s="5">
        <f t="shared" si="5"/>
        <v>-1.123359580050054E-3</v>
      </c>
      <c r="Y17" s="5">
        <f t="shared" si="5"/>
        <v>-1.9632545931800305E-3</v>
      </c>
      <c r="Z17" s="5">
        <f t="shared" si="5"/>
        <v>1.868766404199973E-3</v>
      </c>
      <c r="AA17" s="5">
        <f t="shared" si="5"/>
        <v>-9.6587926509003608E-4</v>
      </c>
      <c r="AB17" s="5">
        <f t="shared" si="5"/>
        <v>-3.8530183727000511E-3</v>
      </c>
      <c r="AC17" s="5">
        <f t="shared" si="5"/>
        <v>2.0262467191599631E-3</v>
      </c>
      <c r="AD17" s="5">
        <f t="shared" si="5"/>
        <v>2.0262467191599631E-3</v>
      </c>
      <c r="AE17" s="5">
        <f t="shared" si="5"/>
        <v>2.8661417322799476E-3</v>
      </c>
      <c r="AF17" s="18">
        <f t="shared" si="5"/>
        <v>-2.1207349081400484E-3</v>
      </c>
      <c r="AI17" s="17">
        <v>13</v>
      </c>
      <c r="AJ17" s="5">
        <f t="shared" si="0"/>
        <v>0.15625</v>
      </c>
      <c r="AK17" s="5">
        <f t="shared" si="1"/>
        <v>0.77114279221904158</v>
      </c>
      <c r="AL17" s="5">
        <f t="shared" si="2"/>
        <v>0.84375</v>
      </c>
      <c r="AM17" s="5">
        <f t="shared" si="3"/>
        <v>0.976494788935372</v>
      </c>
      <c r="AN17" s="5">
        <f t="shared" si="4"/>
        <v>-1.0082783038771823</v>
      </c>
      <c r="AO17" s="18">
        <v>-3.695538057739034E-3</v>
      </c>
    </row>
    <row r="18" spans="2:41" ht="15.75" thickBot="1" x14ac:dyDescent="0.3">
      <c r="D18" s="29">
        <v>1</v>
      </c>
      <c r="E18" s="6">
        <f t="shared" si="12"/>
        <v>1</v>
      </c>
      <c r="F18" s="6">
        <f t="shared" si="13"/>
        <v>1</v>
      </c>
      <c r="G18" s="6">
        <v>1</v>
      </c>
      <c r="H18" s="6">
        <f t="shared" si="6"/>
        <v>1</v>
      </c>
      <c r="I18" s="6">
        <f t="shared" si="7"/>
        <v>1</v>
      </c>
      <c r="J18" s="6">
        <f t="shared" si="8"/>
        <v>1</v>
      </c>
      <c r="K18" s="30">
        <f t="shared" si="9"/>
        <v>1</v>
      </c>
      <c r="L18" s="19">
        <v>0.62808398950130995</v>
      </c>
      <c r="M18" s="20">
        <v>0.62244094488188995</v>
      </c>
      <c r="N18" s="20">
        <v>0.62020997375328002</v>
      </c>
      <c r="O18" s="20">
        <v>0.62992125984252001</v>
      </c>
      <c r="P18" s="20">
        <v>0.62270341207349</v>
      </c>
      <c r="Q18" s="20">
        <v>0.61561679790026003</v>
      </c>
      <c r="R18" s="20">
        <v>0.63018372703411996</v>
      </c>
      <c r="S18" s="20">
        <v>0.63018372703411996</v>
      </c>
      <c r="T18" s="20">
        <v>0.63254593175853002</v>
      </c>
      <c r="U18" s="21">
        <v>0.61981627296588004</v>
      </c>
      <c r="V18" s="28">
        <f>AVERAGE(L18:U18)</f>
        <v>0.62517060367454003</v>
      </c>
      <c r="W18" s="29">
        <f t="shared" si="11"/>
        <v>2.9133858267699209E-3</v>
      </c>
      <c r="X18" s="6">
        <f t="shared" si="5"/>
        <v>-2.7296587926500804E-3</v>
      </c>
      <c r="Y18" s="6">
        <f t="shared" si="5"/>
        <v>-4.9606299212600069E-3</v>
      </c>
      <c r="Z18" s="6">
        <f t="shared" si="5"/>
        <v>4.750656167979983E-3</v>
      </c>
      <c r="AA18" s="6">
        <f t="shared" si="5"/>
        <v>-2.4671916010500228E-3</v>
      </c>
      <c r="AB18" s="6">
        <f t="shared" si="5"/>
        <v>-9.5538057742799998E-3</v>
      </c>
      <c r="AC18" s="6">
        <f t="shared" si="5"/>
        <v>5.0131233595799296E-3</v>
      </c>
      <c r="AD18" s="6">
        <f t="shared" si="5"/>
        <v>5.0131233595799296E-3</v>
      </c>
      <c r="AE18" s="6">
        <f t="shared" si="5"/>
        <v>7.375328083989996E-3</v>
      </c>
      <c r="AF18" s="30">
        <f>U18-$V18</f>
        <v>-5.3543307086599823E-3</v>
      </c>
      <c r="AI18" s="17">
        <v>14</v>
      </c>
      <c r="AJ18" s="5">
        <f t="shared" si="0"/>
        <v>0.16875000000000001</v>
      </c>
      <c r="AK18" s="5">
        <f t="shared" si="1"/>
        <v>0.77949642802128549</v>
      </c>
      <c r="AL18" s="5">
        <f t="shared" si="2"/>
        <v>0.83125000000000004</v>
      </c>
      <c r="AM18" s="5">
        <f t="shared" si="3"/>
        <v>0.97445644457797109</v>
      </c>
      <c r="AN18" s="5">
        <f t="shared" si="4"/>
        <v>-0.95725368129332633</v>
      </c>
      <c r="AO18" s="18">
        <v>-3.4855643044590101E-3</v>
      </c>
    </row>
    <row r="19" spans="2:41" x14ac:dyDescent="0.25">
      <c r="C19" s="33" t="s">
        <v>15</v>
      </c>
      <c r="D19" s="46">
        <f>SUMPRODUCT(D11:D18,$V$11:$V$18)</f>
        <v>4.4971653543307095</v>
      </c>
      <c r="E19" s="15">
        <f>SUMPRODUCT(E11:E18,$V$11:$V$18)</f>
        <v>1.309711286089235</v>
      </c>
      <c r="F19" s="15">
        <f t="shared" ref="F19:K19" si="14">SUMPRODUCT(F11:F18,$V$11:$V$18)</f>
        <v>0.32865616797900543</v>
      </c>
      <c r="G19" s="15">
        <f t="shared" si="14"/>
        <v>-1.5967664041994754</v>
      </c>
      <c r="H19" s="15">
        <f t="shared" si="14"/>
        <v>0.14903412073490713</v>
      </c>
      <c r="I19" s="15">
        <f t="shared" si="14"/>
        <v>-8.696062992126119E-2</v>
      </c>
      <c r="J19" s="15">
        <f t="shared" si="14"/>
        <v>0.27223622047244089</v>
      </c>
      <c r="K19" s="16">
        <f t="shared" si="14"/>
        <v>0.12828871391075897</v>
      </c>
      <c r="W19" s="14">
        <f>SUM(W11:W18)</f>
        <v>1.20997375328106E-2</v>
      </c>
      <c r="X19" s="15">
        <f t="shared" ref="X19:AE19" si="15">SUM(X11:X18)</f>
        <v>-1.0209973753269402E-2</v>
      </c>
      <c r="Y19" s="15">
        <f t="shared" si="15"/>
        <v>-1.3490813648299377E-2</v>
      </c>
      <c r="Z19" s="15">
        <f t="shared" si="15"/>
        <v>2.047244094488071E-2</v>
      </c>
      <c r="AA19" s="15">
        <f t="shared" si="15"/>
        <v>-2.4383202099729273E-2</v>
      </c>
      <c r="AB19" s="15">
        <f t="shared" si="15"/>
        <v>-4.7821522309719422E-2</v>
      </c>
      <c r="AC19" s="15">
        <f t="shared" si="15"/>
        <v>2.5170603674520731E-2</v>
      </c>
      <c r="AD19" s="15">
        <f t="shared" si="15"/>
        <v>2.6430446194230628E-2</v>
      </c>
      <c r="AE19" s="31">
        <f t="shared" si="15"/>
        <v>3.5590551181100605E-2</v>
      </c>
      <c r="AF19" s="31">
        <f>SUM(AF11:AF18)</f>
        <v>-2.3858267716529241E-2</v>
      </c>
      <c r="AG19" s="33" t="s">
        <v>15</v>
      </c>
      <c r="AI19" s="17">
        <v>15</v>
      </c>
      <c r="AJ19" s="5">
        <f t="shared" si="0"/>
        <v>0.18124999999999999</v>
      </c>
      <c r="AK19" s="5">
        <f t="shared" si="1"/>
        <v>0.78733384742934365</v>
      </c>
      <c r="AL19" s="5">
        <f t="shared" si="2"/>
        <v>0.81874999999999998</v>
      </c>
      <c r="AM19" s="5">
        <f t="shared" si="3"/>
        <v>0.97239156704886653</v>
      </c>
      <c r="AN19" s="5">
        <f t="shared" si="4"/>
        <v>-0.90863340333185738</v>
      </c>
      <c r="AO19" s="18">
        <v>-3.451443569555956E-3</v>
      </c>
    </row>
    <row r="20" spans="2:41" x14ac:dyDescent="0.25">
      <c r="C20" s="34" t="s">
        <v>16</v>
      </c>
      <c r="D20" s="13">
        <f>D19/$K$3</f>
        <v>0.56214566929133869</v>
      </c>
      <c r="E20" s="5">
        <f t="shared" ref="E20:K20" si="16">E19/$K$3</f>
        <v>0.16371391076115438</v>
      </c>
      <c r="F20" s="5">
        <f t="shared" si="16"/>
        <v>4.1082020997375679E-2</v>
      </c>
      <c r="G20" s="5">
        <f t="shared" si="16"/>
        <v>-0.19959580052493442</v>
      </c>
      <c r="H20" s="5">
        <f t="shared" si="16"/>
        <v>1.8629265091863391E-2</v>
      </c>
      <c r="I20" s="5">
        <f t="shared" si="16"/>
        <v>-1.0870078740157649E-2</v>
      </c>
      <c r="J20" s="5">
        <f t="shared" si="16"/>
        <v>3.4029527559055112E-2</v>
      </c>
      <c r="K20" s="18">
        <f t="shared" si="16"/>
        <v>1.6036089238844871E-2</v>
      </c>
      <c r="W20" s="17">
        <f>W19/$K$3</f>
        <v>1.5124671916013251E-3</v>
      </c>
      <c r="X20" s="5">
        <f t="shared" ref="X20:AE20" si="17">X19/$K$3</f>
        <v>-1.2762467191586753E-3</v>
      </c>
      <c r="Y20" s="5">
        <f t="shared" si="17"/>
        <v>-1.6863517060374221E-3</v>
      </c>
      <c r="Z20" s="5">
        <f t="shared" si="17"/>
        <v>2.5590551181100887E-3</v>
      </c>
      <c r="AA20" s="5">
        <f t="shared" si="17"/>
        <v>-3.0479002624661591E-3</v>
      </c>
      <c r="AB20" s="5">
        <f t="shared" si="17"/>
        <v>-5.9776902887149277E-3</v>
      </c>
      <c r="AC20" s="5">
        <f t="shared" si="17"/>
        <v>3.1463254593150913E-3</v>
      </c>
      <c r="AD20" s="5">
        <f t="shared" si="17"/>
        <v>3.3038057742788285E-3</v>
      </c>
      <c r="AE20" s="7">
        <f t="shared" si="17"/>
        <v>4.4488188976375756E-3</v>
      </c>
      <c r="AF20" s="7">
        <f>AF19/$K$3</f>
        <v>-2.9822834645661551E-3</v>
      </c>
      <c r="AG20" s="34" t="s">
        <v>16</v>
      </c>
      <c r="AI20" s="17">
        <v>16</v>
      </c>
      <c r="AJ20" s="5">
        <f t="shared" si="0"/>
        <v>0.19375000000000001</v>
      </c>
      <c r="AK20" s="5">
        <f t="shared" si="1"/>
        <v>0.79471944537963413</v>
      </c>
      <c r="AL20" s="5">
        <f t="shared" si="2"/>
        <v>0.80625000000000002</v>
      </c>
      <c r="AM20" s="5">
        <f t="shared" si="3"/>
        <v>0.97029939785993358</v>
      </c>
      <c r="AN20" s="5">
        <f t="shared" si="4"/>
        <v>-0.86209756667827031</v>
      </c>
      <c r="AO20" s="18">
        <v>-3.0577427821559811E-3</v>
      </c>
    </row>
    <row r="21" spans="2:41" ht="15.75" thickBot="1" x14ac:dyDescent="0.3">
      <c r="C21" s="34" t="s">
        <v>20</v>
      </c>
      <c r="D21" s="13"/>
      <c r="E21" s="20">
        <f t="shared" ref="E21:K21" si="18">$K$3*$K$4*(E20^2)</f>
        <v>2.1441795661368976</v>
      </c>
      <c r="F21" s="20">
        <f t="shared" si="18"/>
        <v>0.13501859593830529</v>
      </c>
      <c r="G21" s="20">
        <f t="shared" si="18"/>
        <v>3.1870786869751528</v>
      </c>
      <c r="H21" s="20">
        <f t="shared" si="18"/>
        <v>2.7763961429033594E-2</v>
      </c>
      <c r="I21" s="20">
        <f t="shared" si="18"/>
        <v>9.4526889453781827E-3</v>
      </c>
      <c r="J21" s="20">
        <f t="shared" si="18"/>
        <v>9.2640699671399304E-2</v>
      </c>
      <c r="K21" s="21">
        <f t="shared" si="18"/>
        <v>2.0572492646095702E-2</v>
      </c>
      <c r="W21" s="19">
        <f>SUMSQ(W11:W18)</f>
        <v>3.6782179786585889E-5</v>
      </c>
      <c r="X21" s="20">
        <f t="shared" ref="X21:AE21" si="19">SUMSQ(X11:X18)</f>
        <v>3.2858536383687516E-5</v>
      </c>
      <c r="Y21" s="20">
        <f t="shared" si="19"/>
        <v>5.9137771164469921E-5</v>
      </c>
      <c r="Z21" s="20">
        <f t="shared" si="19"/>
        <v>1.4187280330116682E-4</v>
      </c>
      <c r="AA21" s="20">
        <f t="shared" si="19"/>
        <v>9.5792520029402319E-5</v>
      </c>
      <c r="AB21" s="20">
        <f t="shared" si="19"/>
        <v>3.5290055869017823E-4</v>
      </c>
      <c r="AC21" s="20">
        <f t="shared" si="19"/>
        <v>9.0534909514152927E-5</v>
      </c>
      <c r="AD21" s="20">
        <f t="shared" si="19"/>
        <v>1.0578969557943502E-4</v>
      </c>
      <c r="AE21" s="32">
        <f t="shared" si="19"/>
        <v>1.8465950220786535E-4</v>
      </c>
      <c r="AF21" s="32">
        <f>SUMSQ(AF11:AF18)</f>
        <v>8.5838744566345143E-5</v>
      </c>
      <c r="AG21" s="35" t="s">
        <v>57</v>
      </c>
      <c r="AI21" s="17">
        <v>17</v>
      </c>
      <c r="AJ21" s="5">
        <f t="shared" si="0"/>
        <v>0.20624999999999999</v>
      </c>
      <c r="AK21" s="5">
        <f t="shared" si="1"/>
        <v>0.80170603714906297</v>
      </c>
      <c r="AL21" s="5">
        <f t="shared" si="2"/>
        <v>0.79374999999999996</v>
      </c>
      <c r="AM21" s="5">
        <f t="shared" si="3"/>
        <v>0.96817914466218191</v>
      </c>
      <c r="AN21" s="5">
        <f t="shared" si="4"/>
        <v>-0.81738295788941406</v>
      </c>
      <c r="AO21" s="18">
        <v>-2.9265091863541759E-3</v>
      </c>
    </row>
    <row r="22" spans="2:41" ht="15.75" thickBot="1" x14ac:dyDescent="0.3">
      <c r="C22" s="55" t="s">
        <v>55</v>
      </c>
      <c r="D22" s="54">
        <f>SUM(D21:K21,AF22)</f>
        <v>5.6178928589634864</v>
      </c>
      <c r="AF22" s="39">
        <f>SUM(W21:AF21)</f>
        <v>1.1861672212232892E-3</v>
      </c>
      <c r="AG22" s="36" t="s">
        <v>56</v>
      </c>
      <c r="AI22" s="17">
        <v>18</v>
      </c>
      <c r="AJ22" s="5">
        <f t="shared" si="0"/>
        <v>0.21875</v>
      </c>
      <c r="AK22" s="5">
        <f t="shared" si="1"/>
        <v>0.80833750333726595</v>
      </c>
      <c r="AL22" s="5">
        <f t="shared" si="2"/>
        <v>0.78125</v>
      </c>
      <c r="AM22" s="5">
        <f t="shared" si="3"/>
        <v>0.96602997917317479</v>
      </c>
      <c r="AN22" s="5">
        <f t="shared" si="4"/>
        <v>-0.77427005635431245</v>
      </c>
      <c r="AO22" s="18">
        <v>-2.7979002624629601E-3</v>
      </c>
    </row>
    <row r="23" spans="2:41" x14ac:dyDescent="0.25">
      <c r="C23" s="50" t="s">
        <v>51</v>
      </c>
      <c r="D23" s="49"/>
      <c r="E23" s="15">
        <f>E21/$D$22</f>
        <v>0.38166971495652613</v>
      </c>
      <c r="F23" s="15">
        <f t="shared" ref="F23:J23" si="20">F21/$D$22</f>
        <v>2.4033672291004945E-2</v>
      </c>
      <c r="G23" s="15">
        <f t="shared" si="20"/>
        <v>0.56730855624811183</v>
      </c>
      <c r="H23" s="15">
        <f t="shared" si="20"/>
        <v>4.9420596166649044E-3</v>
      </c>
      <c r="I23" s="15">
        <f t="shared" si="20"/>
        <v>1.6826039909778956E-3</v>
      </c>
      <c r="J23" s="15">
        <f t="shared" si="20"/>
        <v>1.6490293068439136E-2</v>
      </c>
      <c r="K23" s="16">
        <f>K21/$D$22</f>
        <v>3.6619588807699998E-3</v>
      </c>
      <c r="AF23" s="27">
        <f>AF22/$D$22</f>
        <v>2.1114094750502942E-4</v>
      </c>
      <c r="AG23" s="37" t="s">
        <v>51</v>
      </c>
      <c r="AI23" s="17">
        <v>19</v>
      </c>
      <c r="AJ23" s="5">
        <f t="shared" si="0"/>
        <v>0.23125000000000001</v>
      </c>
      <c r="AK23" s="5">
        <f t="shared" si="1"/>
        <v>0.81465071646106268</v>
      </c>
      <c r="AL23" s="5">
        <f t="shared" si="2"/>
        <v>0.76875000000000004</v>
      </c>
      <c r="AM23" s="5">
        <f t="shared" si="3"/>
        <v>0.96385103494214552</v>
      </c>
      <c r="AN23" s="5">
        <f t="shared" si="4"/>
        <v>-0.7325735637421168</v>
      </c>
      <c r="AO23" s="18">
        <v>-2.795275590546042E-3</v>
      </c>
    </row>
    <row r="24" spans="2:41" ht="15.75" thickBot="1" x14ac:dyDescent="0.3">
      <c r="C24" s="51" t="s">
        <v>52</v>
      </c>
      <c r="E24" s="6">
        <f>E23*100</f>
        <v>38.166971495652611</v>
      </c>
      <c r="F24" s="6">
        <f t="shared" ref="F24:K24" si="21">F23*100</f>
        <v>2.4033672291004944</v>
      </c>
      <c r="G24" s="6">
        <f t="shared" si="21"/>
        <v>56.730855624811184</v>
      </c>
      <c r="H24" s="6">
        <f t="shared" si="21"/>
        <v>0.49420596166649045</v>
      </c>
      <c r="I24" s="6">
        <f t="shared" si="21"/>
        <v>0.16826039909778956</v>
      </c>
      <c r="J24" s="6">
        <f t="shared" si="21"/>
        <v>1.6490293068439137</v>
      </c>
      <c r="K24" s="30">
        <f t="shared" si="21"/>
        <v>0.36619588807699999</v>
      </c>
      <c r="AF24" s="28">
        <f>AF23*100</f>
        <v>2.1114094750502941E-2</v>
      </c>
      <c r="AG24" s="38" t="s">
        <v>52</v>
      </c>
      <c r="AI24" s="17">
        <v>20</v>
      </c>
      <c r="AJ24" s="5">
        <f t="shared" si="0"/>
        <v>0.24374999999999999</v>
      </c>
      <c r="AK24" s="5">
        <f t="shared" si="1"/>
        <v>0.82067697203249279</v>
      </c>
      <c r="AL24" s="5">
        <f t="shared" si="2"/>
        <v>0.75624999999999998</v>
      </c>
      <c r="AM24" s="5">
        <f t="shared" si="3"/>
        <v>0.96164140493723416</v>
      </c>
      <c r="AN24" s="5">
        <f t="shared" si="4"/>
        <v>-0.69213536556228017</v>
      </c>
      <c r="AO24" s="18">
        <v>-2.7296587926500799E-3</v>
      </c>
    </row>
    <row r="25" spans="2:41" x14ac:dyDescent="0.25">
      <c r="B25" s="68" t="s">
        <v>58</v>
      </c>
      <c r="C25" s="50" t="s">
        <v>59</v>
      </c>
      <c r="D25" s="13">
        <f t="shared" ref="D25:K25" si="22">D20-$D$37</f>
        <v>0.56124104130321251</v>
      </c>
      <c r="E25" s="5">
        <f t="shared" si="22"/>
        <v>0.1628092827730282</v>
      </c>
      <c r="F25" s="5">
        <f t="shared" si="22"/>
        <v>4.017739300924951E-2</v>
      </c>
      <c r="G25" s="5">
        <f t="shared" si="22"/>
        <v>-0.2005004285130606</v>
      </c>
      <c r="H25" s="5">
        <f t="shared" si="22"/>
        <v>1.7724637103737222E-2</v>
      </c>
      <c r="I25" s="5">
        <f t="shared" si="22"/>
        <v>-1.1774706728283818E-2</v>
      </c>
      <c r="J25" s="5">
        <f t="shared" si="22"/>
        <v>3.3124899570928942E-2</v>
      </c>
      <c r="K25" s="18">
        <f t="shared" si="22"/>
        <v>1.5131461250718702E-2</v>
      </c>
      <c r="AI25" s="17">
        <v>21</v>
      </c>
      <c r="AJ25" s="5">
        <f t="shared" si="0"/>
        <v>0.25624999999999998</v>
      </c>
      <c r="AK25" s="5">
        <f t="shared" si="1"/>
        <v>0.82644307010087958</v>
      </c>
      <c r="AL25" s="5">
        <f t="shared" si="2"/>
        <v>0.74375000000000002</v>
      </c>
      <c r="AM25" s="5">
        <f t="shared" si="3"/>
        <v>0.95940013893748965</v>
      </c>
      <c r="AN25" s="5">
        <f t="shared" si="4"/>
        <v>-0.6528192079877555</v>
      </c>
      <c r="AO25" s="18">
        <v>-2.4671916010500232E-3</v>
      </c>
    </row>
    <row r="26" spans="2:41" ht="15.75" thickBot="1" x14ac:dyDescent="0.3">
      <c r="B26" s="69"/>
      <c r="C26" s="38" t="s">
        <v>41</v>
      </c>
      <c r="D26" s="47">
        <f t="shared" ref="D26:K26" si="23">D20+$D$37</f>
        <v>0.56305029727946487</v>
      </c>
      <c r="E26" s="20">
        <f t="shared" si="23"/>
        <v>0.16461853874928056</v>
      </c>
      <c r="F26" s="20">
        <f t="shared" si="23"/>
        <v>4.1986648985501848E-2</v>
      </c>
      <c r="G26" s="20">
        <f t="shared" si="23"/>
        <v>-0.19869117253680824</v>
      </c>
      <c r="H26" s="20">
        <f t="shared" si="23"/>
        <v>1.953389307998956E-2</v>
      </c>
      <c r="I26" s="20">
        <f t="shared" si="23"/>
        <v>-9.9654507520314795E-3</v>
      </c>
      <c r="J26" s="20">
        <f t="shared" si="23"/>
        <v>3.4934155547181281E-2</v>
      </c>
      <c r="K26" s="21">
        <f t="shared" si="23"/>
        <v>1.694071722697104E-2</v>
      </c>
      <c r="AI26" s="17">
        <v>22</v>
      </c>
      <c r="AJ26" s="5">
        <f t="shared" si="0"/>
        <v>0.26874999999999999</v>
      </c>
      <c r="AK26" s="5">
        <f t="shared" si="1"/>
        <v>0.83197214529372965</v>
      </c>
      <c r="AL26" s="5">
        <f t="shared" si="2"/>
        <v>0.73124999999999996</v>
      </c>
      <c r="AM26" s="5">
        <f t="shared" si="3"/>
        <v>0.95712624071026431</v>
      </c>
      <c r="AN26" s="5">
        <f t="shared" si="4"/>
        <v>-0.61450660849518524</v>
      </c>
      <c r="AO26" s="18">
        <v>-2.2729658792629559E-3</v>
      </c>
    </row>
    <row r="27" spans="2:41" x14ac:dyDescent="0.25">
      <c r="AI27" s="17">
        <v>23</v>
      </c>
      <c r="AJ27" s="5">
        <f t="shared" si="0"/>
        <v>0.28125</v>
      </c>
      <c r="AK27" s="5">
        <f t="shared" si="1"/>
        <v>0.83728431266736147</v>
      </c>
      <c r="AL27" s="5">
        <f t="shared" si="2"/>
        <v>0.71875</v>
      </c>
      <c r="AM27" s="5">
        <f t="shared" si="3"/>
        <v>0.95481866495234291</v>
      </c>
      <c r="AN27" s="5">
        <f t="shared" si="4"/>
        <v>-0.57709366971925891</v>
      </c>
      <c r="AO27" s="18">
        <v>-2.2703412073541429E-3</v>
      </c>
    </row>
    <row r="28" spans="2:41" x14ac:dyDescent="0.25">
      <c r="AI28" s="17">
        <v>24</v>
      </c>
      <c r="AJ28" s="5">
        <f t="shared" si="0"/>
        <v>0.29375000000000001</v>
      </c>
      <c r="AK28" s="5">
        <f t="shared" si="1"/>
        <v>0.8423971765065742</v>
      </c>
      <c r="AL28" s="5">
        <f t="shared" si="2"/>
        <v>0.70625000000000004</v>
      </c>
      <c r="AM28" s="5">
        <f t="shared" si="3"/>
        <v>0.95247631397053778</v>
      </c>
      <c r="AN28" s="5">
        <f t="shared" si="4"/>
        <v>-0.54048856494806119</v>
      </c>
      <c r="AO28" s="18">
        <v>-2.2257217847749811E-3</v>
      </c>
    </row>
    <row r="29" spans="2:41" x14ac:dyDescent="0.25">
      <c r="AI29" s="17">
        <v>25</v>
      </c>
      <c r="AJ29" s="5">
        <f t="shared" si="0"/>
        <v>0.30625000000000002</v>
      </c>
      <c r="AK29" s="5">
        <f t="shared" si="1"/>
        <v>0.84732623567844334</v>
      </c>
      <c r="AL29" s="5">
        <f t="shared" si="2"/>
        <v>0.69374999999999998</v>
      </c>
      <c r="AM29" s="5">
        <f t="shared" si="3"/>
        <v>0.95009803407451898</v>
      </c>
      <c r="AN29" s="5">
        <f t="shared" si="4"/>
        <v>-0.50460953012473142</v>
      </c>
      <c r="AO29" s="18">
        <v>-2.120734908140048E-3</v>
      </c>
    </row>
    <row r="30" spans="2:41" x14ac:dyDescent="0.25">
      <c r="AI30" s="17">
        <v>26</v>
      </c>
      <c r="AJ30" s="5">
        <f t="shared" si="0"/>
        <v>0.31874999999999998</v>
      </c>
      <c r="AK30" s="5">
        <f t="shared" si="1"/>
        <v>0.85208520988517489</v>
      </c>
      <c r="AL30" s="5">
        <f t="shared" si="2"/>
        <v>0.68125000000000002</v>
      </c>
      <c r="AM30" s="5">
        <f t="shared" si="3"/>
        <v>0.94768261165125156</v>
      </c>
      <c r="AN30" s="5">
        <f t="shared" si="4"/>
        <v>-0.4693832426714365</v>
      </c>
      <c r="AO30" s="18">
        <v>-2.0682414698149909E-3</v>
      </c>
    </row>
    <row r="31" spans="2:41" x14ac:dyDescent="0.25">
      <c r="AI31" s="17">
        <v>27</v>
      </c>
      <c r="AJ31" s="5">
        <f t="shared" si="0"/>
        <v>0.33124999999999999</v>
      </c>
      <c r="AK31" s="5">
        <f t="shared" si="1"/>
        <v>0.85668630471196716</v>
      </c>
      <c r="AL31" s="5">
        <f t="shared" si="2"/>
        <v>0.66874999999999996</v>
      </c>
      <c r="AM31" s="5">
        <f t="shared" si="3"/>
        <v>0.94522876888652319</v>
      </c>
      <c r="AN31" s="5">
        <f t="shared" si="4"/>
        <v>-0.43474349909707011</v>
      </c>
      <c r="AO31" s="18">
        <v>-2.0078740157442039E-3</v>
      </c>
    </row>
    <row r="32" spans="2:41" ht="15.75" thickBot="1" x14ac:dyDescent="0.3">
      <c r="AI32" s="17">
        <v>28</v>
      </c>
      <c r="AJ32" s="5">
        <f t="shared" si="0"/>
        <v>0.34375</v>
      </c>
      <c r="AK32" s="5">
        <f t="shared" si="1"/>
        <v>0.86114042880167974</v>
      </c>
      <c r="AL32" s="5">
        <f t="shared" si="2"/>
        <v>0.65625</v>
      </c>
      <c r="AM32" s="5">
        <f t="shared" si="3"/>
        <v>0.94273515909458949</v>
      </c>
      <c r="AN32" s="5">
        <f t="shared" si="4"/>
        <v>-0.4006301257381869</v>
      </c>
      <c r="AO32" s="18">
        <v>-1.96325459318003E-3</v>
      </c>
    </row>
    <row r="33" spans="3:41" ht="15.75" thickBot="1" x14ac:dyDescent="0.3">
      <c r="C33" s="66" t="s">
        <v>42</v>
      </c>
      <c r="D33" s="67"/>
      <c r="F33" s="2"/>
      <c r="AI33" s="17">
        <v>29</v>
      </c>
      <c r="AJ33" s="5">
        <f t="shared" si="0"/>
        <v>0.35625000000000001</v>
      </c>
      <c r="AK33" s="5">
        <f t="shared" si="1"/>
        <v>0.86545737321003446</v>
      </c>
      <c r="AL33" s="5">
        <f t="shared" si="2"/>
        <v>0.64375000000000004</v>
      </c>
      <c r="AM33" s="5">
        <f t="shared" si="3"/>
        <v>0.94020036161182075</v>
      </c>
      <c r="AN33" s="5">
        <f t="shared" si="4"/>
        <v>-0.36698807305277065</v>
      </c>
      <c r="AO33" s="18">
        <v>-1.910761154854973E-3</v>
      </c>
    </row>
    <row r="34" spans="3:41" x14ac:dyDescent="0.25">
      <c r="C34" s="42" t="s">
        <v>43</v>
      </c>
      <c r="D34" s="16">
        <f>AF22/ (K3 * (K4-1))</f>
        <v>1.6474544739212348E-5</v>
      </c>
      <c r="AI34" s="17">
        <v>30</v>
      </c>
      <c r="AJ34" s="5">
        <f t="shared" si="0"/>
        <v>0.36875000000000002</v>
      </c>
      <c r="AK34" s="5">
        <f t="shared" si="1"/>
        <v>0.86964596060865607</v>
      </c>
      <c r="AL34" s="5">
        <f t="shared" si="2"/>
        <v>0.63124999999999998</v>
      </c>
      <c r="AM34" s="5">
        <f t="shared" si="3"/>
        <v>0.93762287620431106</v>
      </c>
      <c r="AN34" s="5">
        <f t="shared" si="4"/>
        <v>-0.33376665557466606</v>
      </c>
      <c r="AO34" s="18">
        <v>-1.876640419944176E-3</v>
      </c>
    </row>
    <row r="35" spans="3:41" ht="60" x14ac:dyDescent="0.25">
      <c r="C35" s="60" t="s">
        <v>44</v>
      </c>
      <c r="D35" s="59">
        <v>1.99346356627858</v>
      </c>
      <c r="E35" s="3"/>
      <c r="F35" s="3"/>
      <c r="G35" s="3"/>
      <c r="H35" s="3"/>
      <c r="I35" s="3"/>
      <c r="J35" s="3"/>
      <c r="AI35" s="17">
        <v>31</v>
      </c>
      <c r="AJ35" s="5">
        <f t="shared" si="0"/>
        <v>0.38124999999999998</v>
      </c>
      <c r="AK35" s="5">
        <f t="shared" si="1"/>
        <v>0.87371417024423537</v>
      </c>
      <c r="AL35" s="5">
        <f t="shared" si="2"/>
        <v>0.61875000000000002</v>
      </c>
      <c r="AM35" s="5">
        <f t="shared" si="3"/>
        <v>0.93500111693255283</v>
      </c>
      <c r="AN35" s="5">
        <f t="shared" si="4"/>
        <v>-0.30091890823963879</v>
      </c>
      <c r="AO35" s="18">
        <v>-1.805774278214989E-3</v>
      </c>
    </row>
    <row r="36" spans="3:41" x14ac:dyDescent="0.25">
      <c r="C36" s="43" t="s">
        <v>45</v>
      </c>
      <c r="D36" s="18">
        <f>K3*K4</f>
        <v>80</v>
      </c>
      <c r="AI36" s="17">
        <v>32</v>
      </c>
      <c r="AJ36" s="5">
        <f t="shared" si="0"/>
        <v>0.39374999999999999</v>
      </c>
      <c r="AK36" s="5">
        <f t="shared" si="1"/>
        <v>0.87766924325053886</v>
      </c>
      <c r="AL36" s="5">
        <f t="shared" si="2"/>
        <v>0.60624999999999996</v>
      </c>
      <c r="AM36" s="5">
        <f t="shared" si="3"/>
        <v>0.93233340540831988</v>
      </c>
      <c r="AN36" s="5">
        <f t="shared" si="4"/>
        <v>-0.26840103619470485</v>
      </c>
      <c r="AO36" s="18">
        <v>-1.4829396325459761E-3</v>
      </c>
    </row>
    <row r="37" spans="3:41" ht="15.75" thickBot="1" x14ac:dyDescent="0.3">
      <c r="C37" s="44" t="s">
        <v>46</v>
      </c>
      <c r="D37" s="21">
        <f>D35*( SQRT(D34/(D36)))</f>
        <v>9.0462798812616983E-4</v>
      </c>
      <c r="AI37" s="17">
        <v>33</v>
      </c>
      <c r="AJ37" s="5">
        <f t="shared" si="0"/>
        <v>0.40625</v>
      </c>
      <c r="AK37" s="5">
        <f t="shared" si="1"/>
        <v>0.88151777192158443</v>
      </c>
      <c r="AL37" s="5">
        <f t="shared" si="2"/>
        <v>0.59375</v>
      </c>
      <c r="AM37" s="5">
        <f t="shared" si="3"/>
        <v>0.92961796336964952</v>
      </c>
      <c r="AN37" s="5">
        <f t="shared" si="4"/>
        <v>-0.23617194000999964</v>
      </c>
      <c r="AO37" s="18">
        <v>-1.123359580050054E-3</v>
      </c>
    </row>
    <row r="38" spans="3:41" x14ac:dyDescent="0.25">
      <c r="AI38" s="17">
        <v>34</v>
      </c>
      <c r="AJ38" s="5">
        <f t="shared" si="0"/>
        <v>0.41875000000000001</v>
      </c>
      <c r="AK38" s="5">
        <f t="shared" si="1"/>
        <v>0.88526577580203869</v>
      </c>
      <c r="AL38" s="5">
        <f t="shared" si="2"/>
        <v>0.58125000000000004</v>
      </c>
      <c r="AM38" s="5">
        <f t="shared" si="3"/>
        <v>0.92685290448900204</v>
      </c>
      <c r="AN38" s="5">
        <f t="shared" si="4"/>
        <v>-0.20419280185299005</v>
      </c>
      <c r="AO38" s="18">
        <v>-1.1181102362229911E-3</v>
      </c>
    </row>
    <row r="39" spans="3:41" x14ac:dyDescent="0.25">
      <c r="AI39" s="17">
        <v>35</v>
      </c>
      <c r="AJ39" s="5">
        <f t="shared" si="0"/>
        <v>0.43125000000000002</v>
      </c>
      <c r="AK39" s="5">
        <f t="shared" si="1"/>
        <v>0.8889187668730304</v>
      </c>
      <c r="AL39" s="5">
        <f t="shared" si="2"/>
        <v>0.56874999999999998</v>
      </c>
      <c r="AM39" s="5">
        <f t="shared" si="3"/>
        <v>0.92403622531703655</v>
      </c>
      <c r="AN39" s="5">
        <f t="shared" si="4"/>
        <v>-0.17242672096007022</v>
      </c>
      <c r="AO39" s="18">
        <v>-9.6587926509003608E-4</v>
      </c>
    </row>
    <row r="40" spans="3:41" x14ac:dyDescent="0.25">
      <c r="AI40" s="17">
        <v>36</v>
      </c>
      <c r="AJ40" s="5">
        <f t="shared" si="0"/>
        <v>0.44374999999999998</v>
      </c>
      <c r="AK40" s="5">
        <f t="shared" si="1"/>
        <v>0.89248180566384738</v>
      </c>
      <c r="AL40" s="5">
        <f t="shared" si="2"/>
        <v>0.55625000000000002</v>
      </c>
      <c r="AM40" s="5">
        <f t="shared" si="3"/>
        <v>0.92116579524957742</v>
      </c>
      <c r="AN40" s="5">
        <f t="shared" si="4"/>
        <v>-0.1408383888659345</v>
      </c>
      <c r="AO40" s="18">
        <v>-9.6587926508906463E-4</v>
      </c>
    </row>
    <row r="41" spans="3:41" x14ac:dyDescent="0.25">
      <c r="AI41" s="17">
        <v>37</v>
      </c>
      <c r="AJ41" s="5">
        <f t="shared" si="0"/>
        <v>0.45624999999999999</v>
      </c>
      <c r="AK41" s="5">
        <f t="shared" si="1"/>
        <v>0.89595954977027736</v>
      </c>
      <c r="AL41" s="5">
        <f t="shared" si="2"/>
        <v>0.54374999999999996</v>
      </c>
      <c r="AM41" s="5">
        <f t="shared" si="3"/>
        <v>0.91823934538784691</v>
      </c>
      <c r="AN41" s="5">
        <f t="shared" si="4"/>
        <v>-0.10939379648226645</v>
      </c>
      <c r="AO41" s="18">
        <v>-5.406824147029532E-4</v>
      </c>
    </row>
    <row r="42" spans="3:41" x14ac:dyDescent="0.25">
      <c r="AI42" s="17">
        <v>38</v>
      </c>
      <c r="AJ42" s="5">
        <f t="shared" si="0"/>
        <v>0.46875</v>
      </c>
      <c r="AK42" s="5">
        <f t="shared" si="1"/>
        <v>0.89935629598512135</v>
      </c>
      <c r="AL42" s="5">
        <f t="shared" si="2"/>
        <v>0.53125</v>
      </c>
      <c r="AM42" s="5">
        <f t="shared" si="3"/>
        <v>0.91525445614133283</v>
      </c>
      <c r="AN42" s="5">
        <f t="shared" si="4"/>
        <v>-7.8059966366998385E-2</v>
      </c>
      <c r="AO42" s="18">
        <v>-3.8845144356902672E-4</v>
      </c>
    </row>
    <row r="43" spans="3:41" x14ac:dyDescent="0.25">
      <c r="AI43" s="17">
        <v>39</v>
      </c>
      <c r="AJ43" s="5">
        <f t="shared" si="0"/>
        <v>0.48125000000000001</v>
      </c>
      <c r="AK43" s="5">
        <f t="shared" si="1"/>
        <v>0.90267601702825595</v>
      </c>
      <c r="AL43" s="5">
        <f t="shared" si="2"/>
        <v>0.51875000000000004</v>
      </c>
      <c r="AM43" s="5">
        <f t="shared" si="3"/>
        <v>0.91220854339809221</v>
      </c>
      <c r="AN43" s="5">
        <f t="shared" si="4"/>
        <v>-4.6804704475896027E-2</v>
      </c>
      <c r="AO43" s="18">
        <v>-1.7060367453602951E-4</v>
      </c>
    </row>
    <row r="44" spans="3:41" x14ac:dyDescent="0.25">
      <c r="AI44" s="17">
        <v>40</v>
      </c>
      <c r="AJ44" s="5">
        <f t="shared" si="0"/>
        <v>0.49375000000000002</v>
      </c>
      <c r="AK44" s="5">
        <f t="shared" si="1"/>
        <v>0.90592239368953276</v>
      </c>
      <c r="AL44" s="5">
        <f t="shared" si="2"/>
        <v>0.50624999999999998</v>
      </c>
      <c r="AM44" s="5">
        <f t="shared" si="3"/>
        <v>0.90909884305801247</v>
      </c>
      <c r="AN44" s="5">
        <f t="shared" si="4"/>
        <v>-1.5596366399235411E-2</v>
      </c>
      <c r="AO44" s="18">
        <v>8.9238845146999424E-5</v>
      </c>
    </row>
    <row r="45" spans="3:41" x14ac:dyDescent="0.25">
      <c r="AI45" s="17">
        <v>41</v>
      </c>
      <c r="AJ45" s="5">
        <f t="shared" si="0"/>
        <v>0.50624999999999998</v>
      </c>
      <c r="AK45" s="5">
        <f t="shared" si="1"/>
        <v>0.90909884305801247</v>
      </c>
      <c r="AL45" s="5">
        <f t="shared" si="2"/>
        <v>0.49375000000000002</v>
      </c>
      <c r="AM45" s="5">
        <f t="shared" si="3"/>
        <v>0.90592239368953276</v>
      </c>
      <c r="AN45" s="5">
        <f t="shared" si="4"/>
        <v>1.5596366399235411E-2</v>
      </c>
      <c r="AO45" s="18">
        <v>9.1863517055812416E-5</v>
      </c>
    </row>
    <row r="46" spans="3:41" x14ac:dyDescent="0.25">
      <c r="AI46" s="17">
        <v>42</v>
      </c>
      <c r="AJ46" s="5">
        <f t="shared" si="0"/>
        <v>0.51875000000000004</v>
      </c>
      <c r="AK46" s="5">
        <f t="shared" si="1"/>
        <v>0.91220854339809221</v>
      </c>
      <c r="AL46" s="5">
        <f t="shared" si="2"/>
        <v>0.48124999999999996</v>
      </c>
      <c r="AM46" s="5">
        <f t="shared" si="3"/>
        <v>0.90267601702825595</v>
      </c>
      <c r="AN46" s="5">
        <f t="shared" si="4"/>
        <v>4.6804704475896027E-2</v>
      </c>
      <c r="AO46" s="18">
        <v>9.1863517064028066E-5</v>
      </c>
    </row>
    <row r="47" spans="3:41" x14ac:dyDescent="0.25">
      <c r="AI47" s="17">
        <v>43</v>
      </c>
      <c r="AJ47" s="5">
        <f t="shared" si="0"/>
        <v>0.53125</v>
      </c>
      <c r="AK47" s="5">
        <f t="shared" si="1"/>
        <v>0.91525445614133283</v>
      </c>
      <c r="AL47" s="5">
        <f t="shared" si="2"/>
        <v>0.46875</v>
      </c>
      <c r="AM47" s="5">
        <f t="shared" si="3"/>
        <v>0.89935629598512135</v>
      </c>
      <c r="AN47" s="5">
        <f t="shared" si="4"/>
        <v>7.8059966366998385E-2</v>
      </c>
      <c r="AO47" s="18">
        <v>3.5433070866586203E-4</v>
      </c>
    </row>
    <row r="48" spans="3:41" x14ac:dyDescent="0.25">
      <c r="AI48" s="17">
        <v>44</v>
      </c>
      <c r="AJ48" s="5">
        <f t="shared" si="0"/>
        <v>0.54374999999999996</v>
      </c>
      <c r="AK48" s="5">
        <f t="shared" si="1"/>
        <v>0.91823934538784691</v>
      </c>
      <c r="AL48" s="5">
        <f t="shared" si="2"/>
        <v>0.45625000000000004</v>
      </c>
      <c r="AM48" s="5">
        <f t="shared" si="3"/>
        <v>0.89595954977027736</v>
      </c>
      <c r="AN48" s="5">
        <f t="shared" si="4"/>
        <v>0.10939379648226645</v>
      </c>
      <c r="AO48" s="18">
        <v>9.2388451443092823E-4</v>
      </c>
    </row>
    <row r="49" spans="35:41" x14ac:dyDescent="0.25">
      <c r="AI49" s="17">
        <v>45</v>
      </c>
      <c r="AJ49" s="5">
        <f t="shared" si="0"/>
        <v>0.55625000000000002</v>
      </c>
      <c r="AK49" s="5">
        <f t="shared" si="1"/>
        <v>0.92116579524957742</v>
      </c>
      <c r="AL49" s="5">
        <f t="shared" si="2"/>
        <v>0.44374999999999998</v>
      </c>
      <c r="AM49" s="5">
        <f t="shared" si="3"/>
        <v>0.89248180566384738</v>
      </c>
      <c r="AN49" s="5">
        <f t="shared" si="4"/>
        <v>0.1408383888659345</v>
      </c>
      <c r="AO49" s="18">
        <v>1.141732283465813E-3</v>
      </c>
    </row>
    <row r="50" spans="35:41" x14ac:dyDescent="0.25">
      <c r="AI50" s="17">
        <v>46</v>
      </c>
      <c r="AJ50" s="5">
        <f t="shared" si="0"/>
        <v>0.56874999999999998</v>
      </c>
      <c r="AK50" s="5">
        <f t="shared" si="1"/>
        <v>0.92403622531703655</v>
      </c>
      <c r="AL50" s="5">
        <f t="shared" si="2"/>
        <v>0.43125000000000002</v>
      </c>
      <c r="AM50" s="5">
        <f t="shared" si="3"/>
        <v>0.8889187668730304</v>
      </c>
      <c r="AN50" s="5">
        <f t="shared" si="4"/>
        <v>0.17242672096007022</v>
      </c>
      <c r="AO50" s="18">
        <v>1.2388451443599571E-3</v>
      </c>
    </row>
    <row r="51" spans="35:41" x14ac:dyDescent="0.25">
      <c r="AI51" s="17">
        <v>47</v>
      </c>
      <c r="AJ51" s="5">
        <f t="shared" si="0"/>
        <v>0.58125000000000004</v>
      </c>
      <c r="AK51" s="5">
        <f t="shared" si="1"/>
        <v>0.92685290448900204</v>
      </c>
      <c r="AL51" s="5">
        <f t="shared" si="2"/>
        <v>0.41874999999999996</v>
      </c>
      <c r="AM51" s="5">
        <f t="shared" si="3"/>
        <v>0.88526577580203869</v>
      </c>
      <c r="AN51" s="5">
        <f t="shared" si="4"/>
        <v>0.20419280185299005</v>
      </c>
      <c r="AO51" s="18">
        <v>1.6666666666640411E-3</v>
      </c>
    </row>
    <row r="52" spans="35:41" x14ac:dyDescent="0.25">
      <c r="AI52" s="17">
        <v>48</v>
      </c>
      <c r="AJ52" s="5">
        <f t="shared" si="0"/>
        <v>0.59375</v>
      </c>
      <c r="AK52" s="5">
        <f t="shared" si="1"/>
        <v>0.92961796336964952</v>
      </c>
      <c r="AL52" s="5">
        <f t="shared" si="2"/>
        <v>0.40625</v>
      </c>
      <c r="AM52" s="5">
        <f t="shared" si="3"/>
        <v>0.88151777192158443</v>
      </c>
      <c r="AN52" s="5">
        <f t="shared" si="4"/>
        <v>0.23617194000999964</v>
      </c>
      <c r="AO52" s="18">
        <v>1.797900262463958E-3</v>
      </c>
    </row>
    <row r="53" spans="35:41" x14ac:dyDescent="0.25">
      <c r="AI53" s="17">
        <v>49</v>
      </c>
      <c r="AJ53" s="5">
        <f t="shared" si="0"/>
        <v>0.60624999999999996</v>
      </c>
      <c r="AK53" s="5">
        <f t="shared" si="1"/>
        <v>0.93233340540831988</v>
      </c>
      <c r="AL53" s="5">
        <f t="shared" si="2"/>
        <v>0.39375000000000004</v>
      </c>
      <c r="AM53" s="5">
        <f t="shared" si="3"/>
        <v>0.87766924325053886</v>
      </c>
      <c r="AN53" s="5">
        <f t="shared" si="4"/>
        <v>0.26840103619470485</v>
      </c>
      <c r="AO53" s="18">
        <v>1.797900262465846E-3</v>
      </c>
    </row>
    <row r="54" spans="35:41" x14ac:dyDescent="0.25">
      <c r="AI54" s="17">
        <v>50</v>
      </c>
      <c r="AJ54" s="5">
        <f t="shared" si="0"/>
        <v>0.61875000000000002</v>
      </c>
      <c r="AK54" s="5">
        <f t="shared" si="1"/>
        <v>0.93500111693255283</v>
      </c>
      <c r="AL54" s="5">
        <f t="shared" si="2"/>
        <v>0.38124999999999998</v>
      </c>
      <c r="AM54" s="5">
        <f t="shared" si="3"/>
        <v>0.87371417024423537</v>
      </c>
      <c r="AN54" s="5">
        <f t="shared" si="4"/>
        <v>0.30091890823963879</v>
      </c>
      <c r="AO54" s="18">
        <v>1.8162729658750269E-3</v>
      </c>
    </row>
    <row r="55" spans="35:41" x14ac:dyDescent="0.25">
      <c r="AI55" s="17">
        <v>51</v>
      </c>
      <c r="AJ55" s="5">
        <f t="shared" si="0"/>
        <v>0.63124999999999998</v>
      </c>
      <c r="AK55" s="5">
        <f t="shared" si="1"/>
        <v>0.93762287620431106</v>
      </c>
      <c r="AL55" s="5">
        <f t="shared" si="2"/>
        <v>0.36875000000000002</v>
      </c>
      <c r="AM55" s="5">
        <f t="shared" si="3"/>
        <v>0.86964596060865607</v>
      </c>
      <c r="AN55" s="5">
        <f t="shared" si="4"/>
        <v>0.33376665557466606</v>
      </c>
      <c r="AO55" s="18">
        <v>1.868766404199973E-3</v>
      </c>
    </row>
    <row r="56" spans="35:41" x14ac:dyDescent="0.25">
      <c r="AI56" s="17">
        <v>52</v>
      </c>
      <c r="AJ56" s="5">
        <f t="shared" si="0"/>
        <v>0.64375000000000004</v>
      </c>
      <c r="AK56" s="5">
        <f t="shared" si="1"/>
        <v>0.94020036161182075</v>
      </c>
      <c r="AL56" s="5">
        <f t="shared" si="2"/>
        <v>0.35624999999999996</v>
      </c>
      <c r="AM56" s="5">
        <f t="shared" si="3"/>
        <v>0.86545737321003446</v>
      </c>
      <c r="AN56" s="5">
        <f t="shared" si="4"/>
        <v>0.36698807305277065</v>
      </c>
      <c r="AO56" s="18">
        <v>1.9737532808350171E-3</v>
      </c>
    </row>
    <row r="57" spans="35:41" x14ac:dyDescent="0.25">
      <c r="AI57" s="17">
        <v>53</v>
      </c>
      <c r="AJ57" s="5">
        <f t="shared" si="0"/>
        <v>0.65625</v>
      </c>
      <c r="AK57" s="5">
        <f t="shared" si="1"/>
        <v>0.94273515909458949</v>
      </c>
      <c r="AL57" s="5">
        <f t="shared" si="2"/>
        <v>0.34375</v>
      </c>
      <c r="AM57" s="5">
        <f t="shared" si="3"/>
        <v>0.86114042880167974</v>
      </c>
      <c r="AN57" s="5">
        <f t="shared" si="4"/>
        <v>0.4006301257381869</v>
      </c>
      <c r="AO57" s="18">
        <v>2.0262467191599631E-3</v>
      </c>
    </row>
    <row r="58" spans="35:41" x14ac:dyDescent="0.25">
      <c r="AI58" s="17">
        <v>54</v>
      </c>
      <c r="AJ58" s="5">
        <f t="shared" si="0"/>
        <v>0.66874999999999996</v>
      </c>
      <c r="AK58" s="5">
        <f t="shared" si="1"/>
        <v>0.94522876888652319</v>
      </c>
      <c r="AL58" s="5">
        <f t="shared" si="2"/>
        <v>0.33125000000000004</v>
      </c>
      <c r="AM58" s="5">
        <f t="shared" si="3"/>
        <v>0.85668630471196727</v>
      </c>
      <c r="AN58" s="5">
        <f t="shared" si="4"/>
        <v>0.43474349909706955</v>
      </c>
      <c r="AO58" s="18">
        <v>2.0262467191599631E-3</v>
      </c>
    </row>
    <row r="59" spans="35:41" x14ac:dyDescent="0.25">
      <c r="AI59" s="17">
        <v>55</v>
      </c>
      <c r="AJ59" s="5">
        <f t="shared" si="0"/>
        <v>0.68125000000000002</v>
      </c>
      <c r="AK59" s="5">
        <f t="shared" si="1"/>
        <v>0.94768261165125156</v>
      </c>
      <c r="AL59" s="5">
        <f t="shared" si="2"/>
        <v>0.31874999999999998</v>
      </c>
      <c r="AM59" s="5">
        <f t="shared" si="3"/>
        <v>0.85208520988517489</v>
      </c>
      <c r="AN59" s="5">
        <f t="shared" si="4"/>
        <v>0.4693832426714365</v>
      </c>
      <c r="AO59" s="18">
        <v>2.131233595805027E-3</v>
      </c>
    </row>
    <row r="60" spans="35:41" x14ac:dyDescent="0.25">
      <c r="AI60" s="17">
        <v>56</v>
      </c>
      <c r="AJ60" s="5">
        <f t="shared" si="0"/>
        <v>0.69374999999999998</v>
      </c>
      <c r="AK60" s="5">
        <f t="shared" si="1"/>
        <v>0.95009803407451898</v>
      </c>
      <c r="AL60" s="5">
        <f t="shared" si="2"/>
        <v>0.30625000000000002</v>
      </c>
      <c r="AM60" s="5">
        <f t="shared" si="3"/>
        <v>0.84732623567844334</v>
      </c>
      <c r="AN60" s="5">
        <f t="shared" si="4"/>
        <v>0.50460953012473142</v>
      </c>
      <c r="AO60" s="18">
        <v>2.293963254596965E-3</v>
      </c>
    </row>
    <row r="61" spans="35:41" x14ac:dyDescent="0.25">
      <c r="AI61" s="17">
        <v>57</v>
      </c>
      <c r="AJ61" s="5">
        <f t="shared" si="0"/>
        <v>0.70625000000000004</v>
      </c>
      <c r="AK61" s="5">
        <f t="shared" si="1"/>
        <v>0.95247631397053778</v>
      </c>
      <c r="AL61" s="5">
        <f t="shared" si="2"/>
        <v>0.29374999999999996</v>
      </c>
      <c r="AM61" s="5">
        <f t="shared" si="3"/>
        <v>0.8423971765065742</v>
      </c>
      <c r="AN61" s="5">
        <f t="shared" si="4"/>
        <v>0.54048856494806119</v>
      </c>
      <c r="AO61" s="18">
        <v>2.6036745406809998E-3</v>
      </c>
    </row>
    <row r="62" spans="35:41" x14ac:dyDescent="0.25">
      <c r="AI62" s="17">
        <v>58</v>
      </c>
      <c r="AJ62" s="5">
        <f t="shared" si="0"/>
        <v>0.71875</v>
      </c>
      <c r="AK62" s="5">
        <f t="shared" si="1"/>
        <v>0.95481866495234291</v>
      </c>
      <c r="AL62" s="5">
        <f t="shared" si="2"/>
        <v>0.28125</v>
      </c>
      <c r="AM62" s="5">
        <f t="shared" si="3"/>
        <v>0.83728431266736147</v>
      </c>
      <c r="AN62" s="5">
        <f t="shared" si="4"/>
        <v>0.57709366971925891</v>
      </c>
      <c r="AO62" s="18">
        <v>2.7165354330658249E-3</v>
      </c>
    </row>
    <row r="63" spans="35:41" x14ac:dyDescent="0.25">
      <c r="AI63" s="17">
        <v>59</v>
      </c>
      <c r="AJ63" s="5">
        <f t="shared" si="0"/>
        <v>0.73124999999999996</v>
      </c>
      <c r="AK63" s="5">
        <f t="shared" si="1"/>
        <v>0.95712624071026431</v>
      </c>
      <c r="AL63" s="5">
        <f t="shared" si="2"/>
        <v>0.26875000000000004</v>
      </c>
      <c r="AM63" s="5">
        <f t="shared" si="3"/>
        <v>0.83197214529372965</v>
      </c>
      <c r="AN63" s="5">
        <f t="shared" si="4"/>
        <v>0.61450660849518524</v>
      </c>
      <c r="AO63" s="18">
        <v>2.8661417322799481E-3</v>
      </c>
    </row>
    <row r="64" spans="35:41" x14ac:dyDescent="0.25">
      <c r="AI64" s="17">
        <v>60</v>
      </c>
      <c r="AJ64" s="5">
        <f t="shared" si="0"/>
        <v>0.74375000000000002</v>
      </c>
      <c r="AK64" s="5">
        <f t="shared" si="1"/>
        <v>0.95940013893748965</v>
      </c>
      <c r="AL64" s="5">
        <f t="shared" si="2"/>
        <v>0.25624999999999998</v>
      </c>
      <c r="AM64" s="5">
        <f t="shared" si="3"/>
        <v>0.82644307010087958</v>
      </c>
      <c r="AN64" s="5">
        <f t="shared" si="4"/>
        <v>0.6528192079877555</v>
      </c>
      <c r="AO64" s="18">
        <v>2.8661417322850269E-3</v>
      </c>
    </row>
    <row r="65" spans="35:41" x14ac:dyDescent="0.25">
      <c r="AI65" s="17">
        <v>61</v>
      </c>
      <c r="AJ65" s="5">
        <f t="shared" si="0"/>
        <v>0.75624999999999998</v>
      </c>
      <c r="AK65" s="5">
        <f t="shared" si="1"/>
        <v>0.96164140493723416</v>
      </c>
      <c r="AL65" s="5">
        <f t="shared" si="2"/>
        <v>0.24375000000000002</v>
      </c>
      <c r="AM65" s="5">
        <f t="shared" si="3"/>
        <v>0.8206769720324929</v>
      </c>
      <c r="AN65" s="5">
        <f t="shared" si="4"/>
        <v>0.69213536556227961</v>
      </c>
      <c r="AO65" s="18">
        <v>2.9133858267699209E-3</v>
      </c>
    </row>
    <row r="66" spans="35:41" x14ac:dyDescent="0.25">
      <c r="AI66" s="17">
        <v>62</v>
      </c>
      <c r="AJ66" s="5">
        <f t="shared" si="0"/>
        <v>0.76875000000000004</v>
      </c>
      <c r="AK66" s="5">
        <f t="shared" si="1"/>
        <v>0.96385103494214552</v>
      </c>
      <c r="AL66" s="5">
        <f t="shared" si="2"/>
        <v>0.23124999999999996</v>
      </c>
      <c r="AM66" s="5">
        <f t="shared" si="3"/>
        <v>0.81465071646106268</v>
      </c>
      <c r="AN66" s="5">
        <f t="shared" si="4"/>
        <v>0.7325735637421168</v>
      </c>
      <c r="AO66" s="18">
        <v>2.9790026246757639E-3</v>
      </c>
    </row>
    <row r="67" spans="35:41" x14ac:dyDescent="0.25">
      <c r="AI67" s="17">
        <v>63</v>
      </c>
      <c r="AJ67" s="5">
        <f t="shared" si="0"/>
        <v>0.78125</v>
      </c>
      <c r="AK67" s="5">
        <f t="shared" si="1"/>
        <v>0.96602997917317479</v>
      </c>
      <c r="AL67" s="5">
        <f t="shared" si="2"/>
        <v>0.21875</v>
      </c>
      <c r="AM67" s="5">
        <f t="shared" si="3"/>
        <v>0.80833750333726595</v>
      </c>
      <c r="AN67" s="5">
        <f t="shared" si="4"/>
        <v>0.77427005635431245</v>
      </c>
      <c r="AO67" s="18">
        <v>3.1811023622050072E-3</v>
      </c>
    </row>
    <row r="68" spans="35:41" x14ac:dyDescent="0.25">
      <c r="AI68" s="17">
        <v>64</v>
      </c>
      <c r="AJ68" s="5">
        <f t="shared" si="0"/>
        <v>0.79374999999999996</v>
      </c>
      <c r="AK68" s="5">
        <f t="shared" si="1"/>
        <v>0.96817914466218191</v>
      </c>
      <c r="AL68" s="5">
        <f t="shared" si="2"/>
        <v>0.20625000000000004</v>
      </c>
      <c r="AM68" s="5">
        <f t="shared" si="3"/>
        <v>0.80170603714906297</v>
      </c>
      <c r="AN68" s="5">
        <f t="shared" si="4"/>
        <v>0.81738295788941406</v>
      </c>
      <c r="AO68" s="18">
        <v>3.372703412073963E-3</v>
      </c>
    </row>
    <row r="69" spans="35:41" x14ac:dyDescent="0.25">
      <c r="AI69" s="17">
        <v>65</v>
      </c>
      <c r="AJ69" s="5">
        <f t="shared" si="0"/>
        <v>0.80625000000000002</v>
      </c>
      <c r="AK69" s="5">
        <f t="shared" si="1"/>
        <v>0.97029939785993358</v>
      </c>
      <c r="AL69" s="5">
        <f t="shared" si="2"/>
        <v>0.19374999999999998</v>
      </c>
      <c r="AM69" s="5">
        <f t="shared" si="3"/>
        <v>0.79471944537963402</v>
      </c>
      <c r="AN69" s="5">
        <f t="shared" si="4"/>
        <v>0.86209756667827087</v>
      </c>
      <c r="AO69" s="18">
        <v>3.44881889763704E-3</v>
      </c>
    </row>
    <row r="70" spans="35:41" x14ac:dyDescent="0.25">
      <c r="AI70" s="17">
        <v>66</v>
      </c>
      <c r="AJ70" s="5">
        <f t="shared" ref="AJ70:AJ84" si="24">(AI70-0.5)/$AJ$3</f>
        <v>0.81874999999999998</v>
      </c>
      <c r="AK70" s="5">
        <f t="shared" ref="AK70:AK84" si="25">POWER(AJ70, 0.14)</f>
        <v>0.97239156704886653</v>
      </c>
      <c r="AL70" s="5">
        <f t="shared" ref="AL70:AL84" si="26">1-AJ70</f>
        <v>0.18125000000000002</v>
      </c>
      <c r="AM70" s="5">
        <f t="shared" ref="AM70:AM84" si="27">AL70^0.14</f>
        <v>0.78733384742934365</v>
      </c>
      <c r="AN70" s="5">
        <f t="shared" ref="AN70:AN84" si="28">4.91* (AK70 - AM70)</f>
        <v>0.90863340333185738</v>
      </c>
      <c r="AO70" s="18">
        <v>3.496062992121018E-3</v>
      </c>
    </row>
    <row r="71" spans="35:41" x14ac:dyDescent="0.25">
      <c r="AI71" s="17">
        <v>67</v>
      </c>
      <c r="AJ71" s="5">
        <f t="shared" si="24"/>
        <v>0.83125000000000004</v>
      </c>
      <c r="AK71" s="5">
        <f t="shared" si="25"/>
        <v>0.97445644457797109</v>
      </c>
      <c r="AL71" s="5">
        <f t="shared" si="26"/>
        <v>0.16874999999999996</v>
      </c>
      <c r="AM71" s="5">
        <f t="shared" si="27"/>
        <v>0.77949642802128538</v>
      </c>
      <c r="AN71" s="5">
        <f t="shared" si="28"/>
        <v>0.95725368129332689</v>
      </c>
      <c r="AO71" s="18">
        <v>4.0288713910739959E-3</v>
      </c>
    </row>
    <row r="72" spans="35:41" x14ac:dyDescent="0.25">
      <c r="AI72" s="17">
        <v>68</v>
      </c>
      <c r="AJ72" s="5">
        <f t="shared" si="24"/>
        <v>0.84375</v>
      </c>
      <c r="AK72" s="5">
        <f t="shared" si="25"/>
        <v>0.976494788935372</v>
      </c>
      <c r="AL72" s="5">
        <f t="shared" si="26"/>
        <v>0.15625</v>
      </c>
      <c r="AM72" s="5">
        <f t="shared" si="27"/>
        <v>0.77114279221904158</v>
      </c>
      <c r="AN72" s="5">
        <f t="shared" si="28"/>
        <v>1.0082783038771823</v>
      </c>
      <c r="AO72" s="18">
        <v>4.0734908136509373E-3</v>
      </c>
    </row>
    <row r="73" spans="35:41" x14ac:dyDescent="0.25">
      <c r="AI73" s="17">
        <v>69</v>
      </c>
      <c r="AJ73" s="5">
        <f t="shared" si="24"/>
        <v>0.85624999999999996</v>
      </c>
      <c r="AK73" s="5">
        <f t="shared" si="25"/>
        <v>0.97850732667260953</v>
      </c>
      <c r="AL73" s="5">
        <f t="shared" si="26"/>
        <v>0.14375000000000004</v>
      </c>
      <c r="AM73" s="5">
        <f t="shared" si="27"/>
        <v>0.76219325199866772</v>
      </c>
      <c r="AN73" s="5">
        <f t="shared" si="28"/>
        <v>1.0621021066490544</v>
      </c>
      <c r="AO73" s="18">
        <v>4.078740157477001E-3</v>
      </c>
    </row>
    <row r="74" spans="35:41" x14ac:dyDescent="0.25">
      <c r="AI74" s="17">
        <v>70</v>
      </c>
      <c r="AJ74" s="5">
        <f t="shared" si="24"/>
        <v>0.86875000000000002</v>
      </c>
      <c r="AK74" s="5">
        <f t="shared" si="25"/>
        <v>0.98049475419322984</v>
      </c>
      <c r="AL74" s="5">
        <f t="shared" si="26"/>
        <v>0.13124999999999998</v>
      </c>
      <c r="AM74" s="5">
        <f t="shared" si="27"/>
        <v>0.75254747635212049</v>
      </c>
      <c r="AN74" s="5">
        <f t="shared" si="28"/>
        <v>1.119221134199847</v>
      </c>
      <c r="AO74" s="18">
        <v>4.3569553805779537E-3</v>
      </c>
    </row>
    <row r="75" spans="35:41" x14ac:dyDescent="0.25">
      <c r="AI75" s="17">
        <v>71</v>
      </c>
      <c r="AJ75" s="5">
        <f t="shared" si="24"/>
        <v>0.88124999999999998</v>
      </c>
      <c r="AK75" s="5">
        <f t="shared" si="25"/>
        <v>0.98245773941705727</v>
      </c>
      <c r="AL75" s="5">
        <f t="shared" si="26"/>
        <v>0.11875000000000002</v>
      </c>
      <c r="AM75" s="5">
        <f t="shared" si="27"/>
        <v>0.7420765477520872</v>
      </c>
      <c r="AN75" s="5">
        <f t="shared" si="28"/>
        <v>1.1802716510750031</v>
      </c>
      <c r="AO75" s="18">
        <v>4.6194225721779558E-3</v>
      </c>
    </row>
    <row r="76" spans="35:41" x14ac:dyDescent="0.25">
      <c r="AI76" s="17">
        <v>72</v>
      </c>
      <c r="AJ76" s="5">
        <f t="shared" si="24"/>
        <v>0.89375000000000004</v>
      </c>
      <c r="AK76" s="5">
        <f t="shared" si="25"/>
        <v>0.98439692333042084</v>
      </c>
      <c r="AL76" s="5">
        <f t="shared" si="26"/>
        <v>0.10624999999999996</v>
      </c>
      <c r="AM76" s="5">
        <f t="shared" si="27"/>
        <v>0.73061073891706252</v>
      </c>
      <c r="AN76" s="5">
        <f t="shared" si="28"/>
        <v>1.2460901654695893</v>
      </c>
      <c r="AO76" s="18">
        <v>4.750656167979983E-3</v>
      </c>
    </row>
    <row r="77" spans="35:41" x14ac:dyDescent="0.25">
      <c r="AI77" s="17">
        <v>73</v>
      </c>
      <c r="AJ77" s="5">
        <f t="shared" si="24"/>
        <v>0.90625</v>
      </c>
      <c r="AK77" s="5">
        <f t="shared" si="25"/>
        <v>0.98631292143162619</v>
      </c>
      <c r="AL77" s="5">
        <f t="shared" si="26"/>
        <v>9.375E-2</v>
      </c>
      <c r="AM77" s="5">
        <f t="shared" si="27"/>
        <v>0.71791987851074301</v>
      </c>
      <c r="AN77" s="5">
        <f t="shared" si="28"/>
        <v>1.3178098407415364</v>
      </c>
      <c r="AO77" s="18">
        <v>4.8136482939670211E-3</v>
      </c>
    </row>
    <row r="78" spans="35:41" x14ac:dyDescent="0.25">
      <c r="AI78" s="17">
        <v>74</v>
      </c>
      <c r="AJ78" s="5">
        <f t="shared" si="24"/>
        <v>0.91874999999999996</v>
      </c>
      <c r="AK78" s="5">
        <f t="shared" si="25"/>
        <v>0.98820632508009287</v>
      </c>
      <c r="AL78" s="5">
        <f t="shared" si="26"/>
        <v>8.1250000000000044E-2</v>
      </c>
      <c r="AM78" s="5">
        <f t="shared" si="27"/>
        <v>0.70368010381224344</v>
      </c>
      <c r="AN78" s="5">
        <f t="shared" si="28"/>
        <v>1.3970237464251407</v>
      </c>
      <c r="AO78" s="18">
        <v>5.0131233595799296E-3</v>
      </c>
    </row>
    <row r="79" spans="35:41" x14ac:dyDescent="0.25">
      <c r="AI79" s="17">
        <v>75</v>
      </c>
      <c r="AJ79" s="5">
        <f t="shared" si="24"/>
        <v>0.93125000000000002</v>
      </c>
      <c r="AK79" s="5">
        <f t="shared" si="25"/>
        <v>0.99007770275679186</v>
      </c>
      <c r="AL79" s="5">
        <f t="shared" si="26"/>
        <v>6.8749999999999978E-2</v>
      </c>
      <c r="AM79" s="5">
        <f t="shared" si="27"/>
        <v>0.68741369219949156</v>
      </c>
      <c r="AN79" s="5">
        <f t="shared" si="28"/>
        <v>1.4860802918363445</v>
      </c>
      <c r="AO79" s="18">
        <v>5.0131233595799296E-3</v>
      </c>
    </row>
    <row r="80" spans="35:41" x14ac:dyDescent="0.25">
      <c r="AI80" s="17">
        <v>76</v>
      </c>
      <c r="AJ80" s="5">
        <f t="shared" si="24"/>
        <v>0.94374999999999998</v>
      </c>
      <c r="AK80" s="5">
        <f t="shared" si="25"/>
        <v>0.9919276012429229</v>
      </c>
      <c r="AL80" s="5">
        <f t="shared" si="26"/>
        <v>5.6250000000000022E-2</v>
      </c>
      <c r="AM80" s="5">
        <f t="shared" si="27"/>
        <v>0.66837031631682453</v>
      </c>
      <c r="AN80" s="5">
        <f t="shared" si="28"/>
        <v>1.5886662689871429</v>
      </c>
      <c r="AO80" s="18">
        <v>5.0183727034109893E-3</v>
      </c>
    </row>
    <row r="81" spans="35:41" x14ac:dyDescent="0.25">
      <c r="AI81" s="17">
        <v>77</v>
      </c>
      <c r="AJ81" s="5">
        <f t="shared" si="24"/>
        <v>0.95625000000000004</v>
      </c>
      <c r="AK81" s="5">
        <f t="shared" si="25"/>
        <v>0.99375654672314129</v>
      </c>
      <c r="AL81" s="5">
        <f t="shared" si="26"/>
        <v>4.3749999999999956E-2</v>
      </c>
      <c r="AM81" s="5">
        <f t="shared" si="27"/>
        <v>0.64526324525910461</v>
      </c>
      <c r="AN81" s="5">
        <f t="shared" si="28"/>
        <v>1.7111021101884201</v>
      </c>
      <c r="AO81" s="18">
        <v>6.4566929133879616E-3</v>
      </c>
    </row>
    <row r="82" spans="35:41" x14ac:dyDescent="0.25">
      <c r="AI82" s="17">
        <v>78</v>
      </c>
      <c r="AJ82" s="5">
        <f t="shared" si="24"/>
        <v>0.96875</v>
      </c>
      <c r="AK82" s="5">
        <f t="shared" si="25"/>
        <v>0.9955650458190819</v>
      </c>
      <c r="AL82" s="5">
        <f t="shared" si="26"/>
        <v>3.125E-2</v>
      </c>
      <c r="AM82" s="5">
        <f t="shared" si="27"/>
        <v>0.61557220667245816</v>
      </c>
      <c r="AN82" s="5">
        <f t="shared" si="28"/>
        <v>1.8657648402099227</v>
      </c>
      <c r="AO82" s="18">
        <v>7.1128608923879399E-3</v>
      </c>
    </row>
    <row r="83" spans="35:41" x14ac:dyDescent="0.25">
      <c r="AI83" s="17">
        <v>79</v>
      </c>
      <c r="AJ83" s="5">
        <f t="shared" si="24"/>
        <v>0.98124999999999996</v>
      </c>
      <c r="AK83" s="5">
        <f t="shared" si="25"/>
        <v>0.99735358655842332</v>
      </c>
      <c r="AL83" s="5">
        <f t="shared" si="26"/>
        <v>1.8750000000000044E-2</v>
      </c>
      <c r="AM83" s="5">
        <f t="shared" si="27"/>
        <v>0.57308650004648098</v>
      </c>
      <c r="AN83" s="5">
        <f t="shared" si="28"/>
        <v>2.0831513947736369</v>
      </c>
      <c r="AO83" s="18">
        <v>7.375328083989996E-3</v>
      </c>
    </row>
    <row r="84" spans="35:41" ht="15.75" thickBot="1" x14ac:dyDescent="0.3">
      <c r="AI84" s="19">
        <v>80</v>
      </c>
      <c r="AJ84" s="20">
        <f t="shared" si="24"/>
        <v>0.99375000000000002</v>
      </c>
      <c r="AK84" s="20">
        <f t="shared" si="25"/>
        <v>0.99912263928427725</v>
      </c>
      <c r="AL84" s="20">
        <f t="shared" si="26"/>
        <v>6.2499999999999778E-3</v>
      </c>
      <c r="AM84" s="20">
        <f t="shared" si="27"/>
        <v>0.49138647919821993</v>
      </c>
      <c r="AN84" s="20">
        <f t="shared" si="28"/>
        <v>2.4929845460225413</v>
      </c>
      <c r="AO84" s="21">
        <v>7.6377952755879441E-3</v>
      </c>
    </row>
    <row r="85" spans="35:41" ht="15.75" thickBot="1" x14ac:dyDescent="0.3"/>
    <row r="86" spans="35:41" ht="15.75" thickBot="1" x14ac:dyDescent="0.3">
      <c r="AN86" s="8" t="s">
        <v>39</v>
      </c>
      <c r="AO86" s="56">
        <f>AVERAGE(AO5:AO84)</f>
        <v>-3.9551695252271203E-17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Low_Single</vt:lpstr>
      <vt:lpstr>Low_Bulk</vt:lpstr>
      <vt:lpstr>Medium_Single</vt:lpstr>
      <vt:lpstr>Medium_Bulk</vt:lpstr>
      <vt:lpstr>High_Single</vt:lpstr>
      <vt:lpstr>High_Bulk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Biondi</dc:creator>
  <cp:lastModifiedBy>Matteo Biondi</cp:lastModifiedBy>
  <dcterms:created xsi:type="dcterms:W3CDTF">2022-12-30T11:37:59Z</dcterms:created>
  <dcterms:modified xsi:type="dcterms:W3CDTF">2023-01-04T19:20:09Z</dcterms:modified>
</cp:coreProperties>
</file>