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DF2E447-31D7-4E5B-9053-028D1B26DCB2}" xr6:coauthVersionLast="40" xr6:coauthVersionMax="40" xr10:uidLastSave="{00000000-0000-0000-0000-000000000000}"/>
  <bookViews>
    <workbookView xWindow="0" yWindow="0" windowWidth="20490" windowHeight="6855" activeTab="1" xr2:uid="{00000000-000D-0000-FFFF-FFFF00000000}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externalReferences>
    <externalReference r:id="rId7"/>
  </externalReferences>
  <definedNames>
    <definedName name="_xlnm._FilterDatabase" localSheetId="2" hidden="1">'ADJ G2G'!$A$1:$H$9</definedName>
    <definedName name="_xlnm._FilterDatabase" localSheetId="3" hidden="1">'ADJ G2U'!$A$1:$G$13</definedName>
    <definedName name="_xlnm._FilterDatabase" localSheetId="1" hidden="1">BTS!$B$1:$AL$1</definedName>
    <definedName name="_xlnm._FilterDatabase" localSheetId="4" hidden="1">'External 3G cells'!$A$1:$U$13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D31" i="4" l="1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W3" i="2" l="1"/>
  <c r="W4" i="2"/>
  <c r="W5" i="2"/>
  <c r="W6" i="2"/>
  <c r="W2" i="2"/>
  <c r="Y3" i="2"/>
  <c r="Y4" i="2"/>
  <c r="Y5" i="2"/>
  <c r="Y6" i="2"/>
  <c r="Y2" i="2"/>
  <c r="AA6" i="2"/>
  <c r="Z6" i="2" s="1"/>
  <c r="AA2" i="2"/>
  <c r="Z2" i="2" s="1"/>
  <c r="AA3" i="2"/>
  <c r="AA4" i="2"/>
  <c r="Z4" i="2" s="1"/>
  <c r="AA5" i="2"/>
  <c r="Z3" i="2"/>
  <c r="Z5" i="2"/>
  <c r="S6" i="2"/>
  <c r="S2" i="2"/>
  <c r="S3" i="2"/>
  <c r="S4" i="2"/>
  <c r="S5" i="2"/>
  <c r="D6" i="2"/>
  <c r="D2" i="2"/>
  <c r="D3" i="2"/>
  <c r="D4" i="2"/>
  <c r="D5" i="2"/>
  <c r="B13" i="7"/>
  <c r="U13" i="7" s="1"/>
  <c r="B12" i="7"/>
  <c r="U12" i="7" s="1"/>
  <c r="B11" i="7"/>
  <c r="B10" i="7"/>
  <c r="U10" i="7" s="1"/>
  <c r="B9" i="7"/>
  <c r="G9" i="7" s="1"/>
  <c r="M9" i="7" s="1"/>
  <c r="B8" i="7"/>
  <c r="B7" i="7"/>
  <c r="G7" i="7" s="1"/>
  <c r="M7" i="7" s="1"/>
  <c r="B6" i="7"/>
  <c r="B5" i="7"/>
  <c r="G5" i="7" s="1"/>
  <c r="M5" i="7" s="1"/>
  <c r="B4" i="7"/>
  <c r="G4" i="7" s="1"/>
  <c r="M4" i="7" s="1"/>
  <c r="B3" i="7"/>
  <c r="B2" i="7"/>
  <c r="G2" i="7" s="1"/>
  <c r="M2" i="7" s="1"/>
  <c r="H5" i="2"/>
  <c r="Q5" i="2"/>
  <c r="T5" i="2"/>
  <c r="U5" i="2"/>
  <c r="V5" i="2" s="1"/>
  <c r="U4" i="2"/>
  <c r="V4" i="2"/>
  <c r="T4" i="2"/>
  <c r="Q4" i="2"/>
  <c r="H4" i="2"/>
  <c r="U3" i="2"/>
  <c r="V3" i="2" s="1"/>
  <c r="T3" i="2"/>
  <c r="Q3" i="2"/>
  <c r="U2" i="2"/>
  <c r="V2" i="2" s="1"/>
  <c r="T2" i="2"/>
  <c r="Q2" i="2"/>
  <c r="U6" i="2"/>
  <c r="V6" i="2"/>
  <c r="T6" i="2"/>
  <c r="Q6" i="2"/>
  <c r="H6" i="2"/>
  <c r="U3" i="7"/>
  <c r="U2" i="7"/>
  <c r="U8" i="7"/>
  <c r="U11" i="7"/>
  <c r="G3" i="7"/>
  <c r="M3" i="7" s="1"/>
  <c r="G12" i="7"/>
  <c r="M12" i="7" s="1"/>
  <c r="G8" i="7"/>
  <c r="M8" i="7" s="1"/>
  <c r="G11" i="7"/>
  <c r="M11" i="7" s="1"/>
  <c r="G6" i="7"/>
  <c r="M6" i="7" s="1"/>
  <c r="U6" i="7"/>
  <c r="U4" i="7" l="1"/>
  <c r="U9" i="7"/>
  <c r="U5" i="7"/>
  <c r="G13" i="7"/>
  <c r="M13" i="7" s="1"/>
  <c r="U7" i="7"/>
  <c r="G10" i="7"/>
  <c r="M1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create
delete
modify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del BSC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cella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codice LAC.
Attenzione a distinguere tra LAC di modernizzazione e LAC di consolidamento
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cell identity
fornito da W3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base station color code
Da tool planning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frequenza BCCH da tool planning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channel group 0 sempre presente</t>
        </r>
      </text>
    </comment>
    <comment ref="M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N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BSPWRT</t>
        </r>
      </text>
    </comment>
    <comment ref="R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di TRX sulla cella - 1 (ossia solo i TRX di TCH)</t>
        </r>
      </text>
    </comment>
    <comment ref="Y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mettere SY se il chgroup 1 è definito. Altrimenti lasciare vuoto</t>
        </r>
      </text>
    </comment>
    <comment ref="Z1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Hopping sequence number</t>
        </r>
      </text>
    </comment>
    <comment ref="AC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1 del chgroup</t>
        </r>
      </text>
    </comment>
    <comment ref="AD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2 del CHGROUP 1</t>
        </r>
      </text>
    </comment>
    <comment ref="AE1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TRX3 del chgroup</t>
        </r>
      </text>
    </comment>
    <comment ref="AF1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frequenze su cui hoppano i TRX di traffico</t>
        </r>
      </text>
    </comment>
    <comment ref="AL1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non si definiscono le celle P e Q. </t>
        </r>
      </text>
    </comment>
    <comment ref="F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<sst xmlns="http://schemas.openxmlformats.org/spreadsheetml/2006/main" count="371" uniqueCount="112">
  <si>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</si>
  <si>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</si>
  <si>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</si>
  <si>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</si>
  <si>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</si>
  <si>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</si>
  <si>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</si>
  <si>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</si>
  <si>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</si>
  <si>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</si>
  <si>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</si>
  <si>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</si>
  <si>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</si>
  <si>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</si>
  <si>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</si>
  <si>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</si>
  <si>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</si>
  <si>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</si>
  <si>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</si>
  <si>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</si>
  <si>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</si>
  <si>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</si>
  <si>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</si>
  <si>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</si>
  <si>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</si>
  <si>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</si>
  <si>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</si>
  <si>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</si>
  <si>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</si>
  <si>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</si>
  <si>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</si>
  <si>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</si>
  <si>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</si>
  <si>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</si>
  <si>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</si>
  <si>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</si>
  <si>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</si>
  <si>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</si>
  <si>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</si>
  <si>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</si>
  <si>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</si>
  <si>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</si>
  <si>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</si>
  <si>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</si>
  <si>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</si>
  <si>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</si>
  <si>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</si>
  <si>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</si>
  <si>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</si>
  <si>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</si>
  <si>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</si>
  <si>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</si>
  <si>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</si>
  <si>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</si>
  <si>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</si>
  <si>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</si>
  <si>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</si>
  <si>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</si>
  <si>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</si>
  <si>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</si>
  <si>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</si>
  <si>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</si>
  <si>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</si>
  <si>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</si>
  <si>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</si>
  <si>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</si>
  <si>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</si>
  <si>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</si>
  <si>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</si>
  <si>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</si>
  <si>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</si>
  <si>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D2</t>
  </si>
  <si>
    <t>D3</t>
  </si>
  <si>
    <t>G1</t>
  </si>
  <si>
    <t>G2</t>
  </si>
  <si>
    <t>G3</t>
  </si>
  <si>
    <t>U1</t>
  </si>
  <si>
    <t>U2</t>
  </si>
  <si>
    <t>U3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</si>
  <si>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</si>
  <si>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</si>
  <si>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</si>
  <si>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</si>
  <si>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</si>
  <si>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</si>
  <si>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</si>
  <si>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</si>
  <si>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</si>
  <si>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</si>
  <si>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</si>
  <si>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</si>
  <si>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</si>
  <si>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</si>
  <si>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</si>
  <si>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</si>
  <si>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</si>
  <si>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LT068G1</t>
  </si>
  <si>
    <t>LT068G2</t>
  </si>
  <si>
    <t>LT068G3</t>
  </si>
  <si>
    <t>LT068D2</t>
  </si>
  <si>
    <t>LT068D3</t>
  </si>
  <si>
    <t>RM01BSC</t>
  </si>
  <si>
    <t>RXSTG-456</t>
  </si>
  <si>
    <t>RXSTG-457</t>
  </si>
  <si>
    <t>RXSTG-458</t>
  </si>
  <si>
    <t>RXSTG-453</t>
  </si>
  <si>
    <t>RXSTG-454</t>
  </si>
  <si>
    <t>RM12MSC</t>
  </si>
  <si>
    <t>RM18RNC</t>
  </si>
  <si>
    <t>V1</t>
  </si>
  <si>
    <t>W1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</si>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</sst>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[$€-2]\ * #,##0.00_);_([$€-2]\ * \(#,##0.00\);_([$€-2]\ * &quot;-&quot;??_)"/>
    <numFmt numFmtId="166" formatCode="_([$€]* #,##0.00_);_([$€]* \(#,##0.00\);_([$€]* &quot;-&quot;??_);_(@_)"/>
    <numFmt numFmtId="167" formatCode="_-&quot;L.&quot;\ * #,##0_-;\-&quot;L.&quot;\ * #,##0_-;_-&quot;L.&quot;\ * &quot;-&quot;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5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164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7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40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6" borderId="1" xfId="0" applyNumberFormat="1" applyFill="1" applyBorder="1" applyAlignment="1">
      <alignment horizontal="center"/>
    </xf>
    <xf numFmtId="0" fontId="0" fillId="56" borderId="0" xfId="0" applyNumberFormat="1" applyFill="1"/>
  </cellXfs>
  <cellStyles count="261">
    <cellStyle name="_x000a_shell=progma" xfId="4" xr:uid="{00000000-0005-0000-0000-000000000000}"/>
    <cellStyle name="_x000a_shell=progma 2" xfId="96" xr:uid="{00000000-0005-0000-0000-000001000000}"/>
    <cellStyle name="_x000a_shell=progma 2 2" xfId="98" xr:uid="{00000000-0005-0000-0000-000002000000}"/>
    <cellStyle name="_x000a_shell=progma 2 2 2" xfId="164" xr:uid="{00000000-0005-0000-0000-000003000000}"/>
    <cellStyle name="_x000a_shell=progma 3" xfId="102" xr:uid="{00000000-0005-0000-0000-000004000000}"/>
    <cellStyle name="_x000a_shell=progma_CDR_TP_W10_B_Rbs_PA2" xfId="101" xr:uid="{00000000-0005-0000-0000-000005000000}"/>
    <cellStyle name="%" xfId="5" xr:uid="{00000000-0005-0000-0000-000006000000}"/>
    <cellStyle name="% 14" xfId="6" xr:uid="{00000000-0005-0000-0000-000007000000}"/>
    <cellStyle name="% 2" xfId="7" xr:uid="{00000000-0005-0000-0000-000008000000}"/>
    <cellStyle name="% 2 2 2" xfId="8" xr:uid="{00000000-0005-0000-0000-000009000000}"/>
    <cellStyle name="% 7" xfId="9" xr:uid="{00000000-0005-0000-0000-00000A000000}"/>
    <cellStyle name="%_Asignacion RNCs MAN MALAGA 2011 S.21" xfId="10" xr:uid="{00000000-0005-0000-0000-00000B000000}"/>
    <cellStyle name="%_BASICO 7.2 PLANTILLA DATOS RADIO nueva integración  SIN DATOS TX 2300291 ANDUJAR MIRANDA" xfId="11" xr:uid="{00000000-0005-0000-0000-00000C000000}"/>
    <cellStyle name="%_DATOS RADIO AMP PORT MEDIO 7.2 400479 HUERCAL OVERA CUARTEL -b" xfId="12" xr:uid="{00000000-0005-0000-0000-00000D000000}"/>
    <cellStyle name="%_MA12012602-DATOS RADIO AMP PORT MEDIO 7.2 2900146 ALMOGIA EB" xfId="13" xr:uid="{00000000-0005-0000-0000-00000E000000}"/>
    <cellStyle name="%_MA12021301_DATOS RADIO AMP PORT M 7.2-B 7.2 2900174 OJENv2" xfId="14" xr:uid="{00000000-0005-0000-0000-00000F000000}"/>
    <cellStyle name="%_Masterlist" xfId="15" xr:uid="{00000000-0005-0000-0000-000010000000}"/>
    <cellStyle name="%_Masterlist 2" xfId="93" xr:uid="{00000000-0005-0000-0000-000011000000}"/>
    <cellStyle name="%_Plantilla_datos_radio_conf2012_v10 (2)" xfId="16" xr:uid="{00000000-0005-0000-0000-000012000000}"/>
    <cellStyle name="%_Plantilla_datos_radio_conf2012_v2" xfId="17" xr:uid="{00000000-0005-0000-0000-000013000000}"/>
    <cellStyle name="_DATOS RNC UMTS-020806" xfId="18" xr:uid="{00000000-0005-0000-0000-000014000000}"/>
    <cellStyle name="_SAC_generar_el_archivo_en_Provincia" xfId="19" xr:uid="{00000000-0005-0000-0000-000015000000}"/>
    <cellStyle name="_UMTS-AREATZA_3G-3G3G-2G" xfId="20" xr:uid="{00000000-0005-0000-0000-000016000000}"/>
    <cellStyle name="_VARIOS_2011_05_25" xfId="21" xr:uid="{00000000-0005-0000-0000-000017000000}"/>
    <cellStyle name="_VARIOS_2011_05_25_GOAM 1P" xfId="22" xr:uid="{00000000-0005-0000-0000-000018000000}"/>
    <cellStyle name="_X_template_I.P_v1" xfId="23" xr:uid="{00000000-0005-0000-0000-000019000000}"/>
    <cellStyle name="0,0_x000d__x000a_NA_x000d__x000a_" xfId="24" xr:uid="{00000000-0005-0000-0000-00001A000000}"/>
    <cellStyle name="20% - Accent1 2" xfId="25" xr:uid="{00000000-0005-0000-0000-00001B000000}"/>
    <cellStyle name="20% - Accent1 3" xfId="221" xr:uid="{00000000-0005-0000-0000-00001C000000}"/>
    <cellStyle name="20% - Accent1 4" xfId="187" xr:uid="{00000000-0005-0000-0000-00001D000000}"/>
    <cellStyle name="20% - Accent1 5" xfId="246" xr:uid="{00000000-0005-0000-0000-00001E000000}"/>
    <cellStyle name="20% - Accent2 2" xfId="26" xr:uid="{00000000-0005-0000-0000-00001F000000}"/>
    <cellStyle name="20% - Accent2 3" xfId="220" xr:uid="{00000000-0005-0000-0000-000020000000}"/>
    <cellStyle name="20% - Accent2 4" xfId="186" xr:uid="{00000000-0005-0000-0000-000021000000}"/>
    <cellStyle name="20% - Accent2 5" xfId="249" xr:uid="{00000000-0005-0000-0000-000022000000}"/>
    <cellStyle name="20% - Accent3 2" xfId="27" xr:uid="{00000000-0005-0000-0000-000023000000}"/>
    <cellStyle name="20% - Accent3 3" xfId="219" xr:uid="{00000000-0005-0000-0000-000024000000}"/>
    <cellStyle name="20% - Accent3 4" xfId="185" xr:uid="{00000000-0005-0000-0000-000025000000}"/>
    <cellStyle name="20% - Accent3 5" xfId="250" xr:uid="{00000000-0005-0000-0000-000026000000}"/>
    <cellStyle name="20% - Accent4 2" xfId="28" xr:uid="{00000000-0005-0000-0000-000027000000}"/>
    <cellStyle name="20% - Accent4 3" xfId="218" xr:uid="{00000000-0005-0000-0000-000028000000}"/>
    <cellStyle name="20% - Accent4 4" xfId="184" xr:uid="{00000000-0005-0000-0000-000029000000}"/>
    <cellStyle name="20% - Accent4 5" xfId="254" xr:uid="{00000000-0005-0000-0000-00002A000000}"/>
    <cellStyle name="20% - Accent5 2" xfId="34" xr:uid="{00000000-0005-0000-0000-00002B000000}"/>
    <cellStyle name="20% - Accent5 3" xfId="130" xr:uid="{00000000-0005-0000-0000-00002C000000}"/>
    <cellStyle name="20% - Accent5 4" xfId="217" xr:uid="{00000000-0005-0000-0000-00002D000000}"/>
    <cellStyle name="20% - Accent5 5" xfId="183" xr:uid="{00000000-0005-0000-0000-00002E000000}"/>
    <cellStyle name="20% - Accent6 2" xfId="29" xr:uid="{00000000-0005-0000-0000-00002F000000}"/>
    <cellStyle name="20% - Accent6 3" xfId="216" xr:uid="{00000000-0005-0000-0000-000030000000}"/>
    <cellStyle name="20% - Accent6 4" xfId="182" xr:uid="{00000000-0005-0000-0000-000031000000}"/>
    <cellStyle name="20% - Accent6 5" xfId="257" xr:uid="{00000000-0005-0000-0000-000032000000}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 xr:uid="{00000000-0005-0000-0000-000039000000}"/>
    <cellStyle name="20% - Énfasis2 2" xfId="31" xr:uid="{00000000-0005-0000-0000-00003A000000}"/>
    <cellStyle name="20% - Énfasis3 2" xfId="32" xr:uid="{00000000-0005-0000-0000-00003B000000}"/>
    <cellStyle name="20% - Énfasis4 2" xfId="33" xr:uid="{00000000-0005-0000-0000-00003C000000}"/>
    <cellStyle name="20% - Énfasis6 2" xfId="35" xr:uid="{00000000-0005-0000-0000-00003D000000}"/>
    <cellStyle name="40% - Accent1 2" xfId="36" xr:uid="{00000000-0005-0000-0000-00003E000000}"/>
    <cellStyle name="40% - Accent1 3" xfId="215" xr:uid="{00000000-0005-0000-0000-00003F000000}"/>
    <cellStyle name="40% - Accent1 4" xfId="181" xr:uid="{00000000-0005-0000-0000-000040000000}"/>
    <cellStyle name="40% - Accent1 5" xfId="247" xr:uid="{00000000-0005-0000-0000-000041000000}"/>
    <cellStyle name="40% - Accent2 2" xfId="41" xr:uid="{00000000-0005-0000-0000-000042000000}"/>
    <cellStyle name="40% - Accent2 3" xfId="123" xr:uid="{00000000-0005-0000-0000-000043000000}"/>
    <cellStyle name="40% - Accent2 4" xfId="214" xr:uid="{00000000-0005-0000-0000-000044000000}"/>
    <cellStyle name="40% - Accent2 5" xfId="180" xr:uid="{00000000-0005-0000-0000-000045000000}"/>
    <cellStyle name="40% - Accent3 2" xfId="37" xr:uid="{00000000-0005-0000-0000-000046000000}"/>
    <cellStyle name="40% - Accent3 3" xfId="213" xr:uid="{00000000-0005-0000-0000-000047000000}"/>
    <cellStyle name="40% - Accent3 4" xfId="179" xr:uid="{00000000-0005-0000-0000-000048000000}"/>
    <cellStyle name="40% - Accent3 5" xfId="251" xr:uid="{00000000-0005-0000-0000-000049000000}"/>
    <cellStyle name="40% - Accent4 2" xfId="38" xr:uid="{00000000-0005-0000-0000-00004A000000}"/>
    <cellStyle name="40% - Accent4 3" xfId="212" xr:uid="{00000000-0005-0000-0000-00004B000000}"/>
    <cellStyle name="40% - Accent4 4" xfId="178" xr:uid="{00000000-0005-0000-0000-00004C000000}"/>
    <cellStyle name="40% - Accent4 5" xfId="255" xr:uid="{00000000-0005-0000-0000-00004D000000}"/>
    <cellStyle name="40% - Accent5 2" xfId="44" xr:uid="{00000000-0005-0000-0000-00004E000000}"/>
    <cellStyle name="40% - Accent5 3" xfId="122" xr:uid="{00000000-0005-0000-0000-00004F000000}"/>
    <cellStyle name="40% - Accent5 4" xfId="211" xr:uid="{00000000-0005-0000-0000-000050000000}"/>
    <cellStyle name="40% - Accent5 5" xfId="177" xr:uid="{00000000-0005-0000-0000-000051000000}"/>
    <cellStyle name="40% - Accent6 2" xfId="39" xr:uid="{00000000-0005-0000-0000-000052000000}"/>
    <cellStyle name="40% - Accent6 3" xfId="210" xr:uid="{00000000-0005-0000-0000-000053000000}"/>
    <cellStyle name="40% - Accent6 4" xfId="176" xr:uid="{00000000-0005-0000-0000-000054000000}"/>
    <cellStyle name="40% - Accent6 5" xfId="258" xr:uid="{00000000-0005-0000-0000-000055000000}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 xr:uid="{00000000-0005-0000-0000-00005C000000}"/>
    <cellStyle name="40% - Énfasis3 2" xfId="42" xr:uid="{00000000-0005-0000-0000-00005D000000}"/>
    <cellStyle name="40% - Énfasis4 2" xfId="43" xr:uid="{00000000-0005-0000-0000-00005E000000}"/>
    <cellStyle name="40% - Énfasis6 2" xfId="45" xr:uid="{00000000-0005-0000-0000-00005F000000}"/>
    <cellStyle name="60% - Accent1 2" xfId="46" xr:uid="{00000000-0005-0000-0000-000060000000}"/>
    <cellStyle name="60% - Accent1 3" xfId="209" xr:uid="{00000000-0005-0000-0000-000061000000}"/>
    <cellStyle name="60% - Accent1 4" xfId="175" xr:uid="{00000000-0005-0000-0000-000062000000}"/>
    <cellStyle name="60% - Accent1 5" xfId="248" xr:uid="{00000000-0005-0000-0000-000063000000}"/>
    <cellStyle name="60% - Accent2 2" xfId="51" xr:uid="{00000000-0005-0000-0000-000064000000}"/>
    <cellStyle name="60% - Accent2 3" xfId="115" xr:uid="{00000000-0005-0000-0000-000065000000}"/>
    <cellStyle name="60% - Accent2 4" xfId="208" xr:uid="{00000000-0005-0000-0000-000066000000}"/>
    <cellStyle name="60% - Accent2 5" xfId="174" xr:uid="{00000000-0005-0000-0000-000067000000}"/>
    <cellStyle name="60% - Accent3 2" xfId="47" xr:uid="{00000000-0005-0000-0000-000068000000}"/>
    <cellStyle name="60% - Accent3 3" xfId="207" xr:uid="{00000000-0005-0000-0000-000069000000}"/>
    <cellStyle name="60% - Accent3 4" xfId="173" xr:uid="{00000000-0005-0000-0000-00006A000000}"/>
    <cellStyle name="60% - Accent3 5" xfId="252" xr:uid="{00000000-0005-0000-0000-00006B000000}"/>
    <cellStyle name="60% - Accent4 2" xfId="48" xr:uid="{00000000-0005-0000-0000-00006C000000}"/>
    <cellStyle name="60% - Accent4 3" xfId="206" xr:uid="{00000000-0005-0000-0000-00006D000000}"/>
    <cellStyle name="60% - Accent4 4" xfId="172" xr:uid="{00000000-0005-0000-0000-00006E000000}"/>
    <cellStyle name="60% - Accent4 5" xfId="256" xr:uid="{00000000-0005-0000-0000-00006F000000}"/>
    <cellStyle name="60% - Accent5 2" xfId="54" xr:uid="{00000000-0005-0000-0000-000070000000}"/>
    <cellStyle name="60% - Accent5 3" xfId="114" xr:uid="{00000000-0005-0000-0000-000071000000}"/>
    <cellStyle name="60% - Accent5 4" xfId="205" xr:uid="{00000000-0005-0000-0000-000072000000}"/>
    <cellStyle name="60% - Accent5 5" xfId="171" xr:uid="{00000000-0005-0000-0000-000073000000}"/>
    <cellStyle name="60% - Accent6 2" xfId="49" xr:uid="{00000000-0005-0000-0000-000074000000}"/>
    <cellStyle name="60% - Accent6 3" xfId="222" xr:uid="{00000000-0005-0000-0000-000075000000}"/>
    <cellStyle name="60% - Accent6 4" xfId="188" xr:uid="{00000000-0005-0000-0000-000076000000}"/>
    <cellStyle name="60% - Accent6 5" xfId="259" xr:uid="{00000000-0005-0000-0000-000077000000}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 xr:uid="{00000000-0005-0000-0000-00007E000000}"/>
    <cellStyle name="60% - Énfasis3 2" xfId="52" xr:uid="{00000000-0005-0000-0000-00007F000000}"/>
    <cellStyle name="60% - Énfasis4 2" xfId="53" xr:uid="{00000000-0005-0000-0000-000080000000}"/>
    <cellStyle name="60% - Énfasis6 2" xfId="55" xr:uid="{00000000-0005-0000-0000-000081000000}"/>
    <cellStyle name="Accent1 2" xfId="56" xr:uid="{00000000-0005-0000-0000-000082000000}"/>
    <cellStyle name="Accent1 3" xfId="223" xr:uid="{00000000-0005-0000-0000-000083000000}"/>
    <cellStyle name="Accent1 4" xfId="189" xr:uid="{00000000-0005-0000-0000-000084000000}"/>
    <cellStyle name="Accent1 5" xfId="245" xr:uid="{00000000-0005-0000-0000-000085000000}"/>
    <cellStyle name="Accent2 2" xfId="66" xr:uid="{00000000-0005-0000-0000-000086000000}"/>
    <cellStyle name="Accent2 3" xfId="132" xr:uid="{00000000-0005-0000-0000-000087000000}"/>
    <cellStyle name="Accent2 4" xfId="224" xr:uid="{00000000-0005-0000-0000-000088000000}"/>
    <cellStyle name="Accent2 5" xfId="190" xr:uid="{00000000-0005-0000-0000-000089000000}"/>
    <cellStyle name="Accent3 2" xfId="67" xr:uid="{00000000-0005-0000-0000-00008A000000}"/>
    <cellStyle name="Accent3 3" xfId="133" xr:uid="{00000000-0005-0000-0000-00008B000000}"/>
    <cellStyle name="Accent3 4" xfId="225" xr:uid="{00000000-0005-0000-0000-00008C000000}"/>
    <cellStyle name="Accent3 5" xfId="191" xr:uid="{00000000-0005-0000-0000-00008D000000}"/>
    <cellStyle name="Accent4 2" xfId="57" xr:uid="{00000000-0005-0000-0000-00008E000000}"/>
    <cellStyle name="Accent4 3" xfId="226" xr:uid="{00000000-0005-0000-0000-00008F000000}"/>
    <cellStyle name="Accent4 4" xfId="192" xr:uid="{00000000-0005-0000-0000-000090000000}"/>
    <cellStyle name="Accent4 5" xfId="253" xr:uid="{00000000-0005-0000-0000-000091000000}"/>
    <cellStyle name="Accent5 2" xfId="69" xr:uid="{00000000-0005-0000-0000-000092000000}"/>
    <cellStyle name="Accent5 3" xfId="134" xr:uid="{00000000-0005-0000-0000-000093000000}"/>
    <cellStyle name="Accent5 4" xfId="227" xr:uid="{00000000-0005-0000-0000-000094000000}"/>
    <cellStyle name="Accent5 5" xfId="193" xr:uid="{00000000-0005-0000-0000-000095000000}"/>
    <cellStyle name="Accent6 2" xfId="70" xr:uid="{00000000-0005-0000-0000-000096000000}"/>
    <cellStyle name="Accent6 3" xfId="135" xr:uid="{00000000-0005-0000-0000-000097000000}"/>
    <cellStyle name="Accent6 4" xfId="228" xr:uid="{00000000-0005-0000-0000-000098000000}"/>
    <cellStyle name="Accent6 5" xfId="194" xr:uid="{00000000-0005-0000-0000-000099000000}"/>
    <cellStyle name="Bad 2" xfId="76" xr:uid="{00000000-0005-0000-0000-00009A000000}"/>
    <cellStyle name="Bad 3" xfId="136" xr:uid="{00000000-0005-0000-0000-00009B000000}"/>
    <cellStyle name="Bad 4" xfId="237" xr:uid="{00000000-0005-0000-0000-00009C000000}"/>
    <cellStyle name="Bad 5" xfId="203" xr:uid="{00000000-0005-0000-0000-00009D000000}"/>
    <cellStyle name="Buena 2" xfId="58" xr:uid="{00000000-0005-0000-0000-00009E000000}"/>
    <cellStyle name="Calcolo" xfId="165" xr:uid="{00000000-0005-0000-0000-00009F000000}"/>
    <cellStyle name="Calculation 2" xfId="59" xr:uid="{00000000-0005-0000-0000-0000A0000000}"/>
    <cellStyle name="Cálculo 2" xfId="60" xr:uid="{00000000-0005-0000-0000-0000A1000000}"/>
    <cellStyle name="Celda de comprobación 2" xfId="61" xr:uid="{00000000-0005-0000-0000-0000A2000000}"/>
    <cellStyle name="Celda vinculada 2" xfId="62" xr:uid="{00000000-0005-0000-0000-0000A3000000}"/>
    <cellStyle name="Cella collegata" xfId="166" xr:uid="{00000000-0005-0000-0000-0000A4000000}"/>
    <cellStyle name="Cella da controllare" xfId="167" xr:uid="{00000000-0005-0000-0000-0000A5000000}"/>
    <cellStyle name="Check Cell 2" xfId="137" xr:uid="{00000000-0005-0000-0000-0000A6000000}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 xr:uid="{00000000-0005-0000-0000-0000AD000000}"/>
    <cellStyle name="Encabezado 4 2" xfId="64" xr:uid="{00000000-0005-0000-0000-0000AE000000}"/>
    <cellStyle name="Énfasis1 2" xfId="65" xr:uid="{00000000-0005-0000-0000-0000AF000000}"/>
    <cellStyle name="Énfasis4 2" xfId="68" xr:uid="{00000000-0005-0000-0000-0000B0000000}"/>
    <cellStyle name="Entrada 2" xfId="71" xr:uid="{00000000-0005-0000-0000-0000B1000000}"/>
    <cellStyle name="Estilo 1" xfId="72" xr:uid="{00000000-0005-0000-0000-0000B2000000}"/>
    <cellStyle name="Euro" xfId="73" xr:uid="{00000000-0005-0000-0000-0000B3000000}"/>
    <cellStyle name="Euro 2" xfId="95" xr:uid="{00000000-0005-0000-0000-0000B4000000}"/>
    <cellStyle name="Explanatory Text 2" xfId="86" xr:uid="{00000000-0005-0000-0000-0000B5000000}"/>
    <cellStyle name="Explanatory Text 3" xfId="144" xr:uid="{00000000-0005-0000-0000-0000B6000000}"/>
    <cellStyle name="Explanatory Text 4" xfId="230" xr:uid="{00000000-0005-0000-0000-0000B7000000}"/>
    <cellStyle name="Explanatory Text 5" xfId="196" xr:uid="{00000000-0005-0000-0000-0000B8000000}"/>
    <cellStyle name="Good 2" xfId="145" xr:uid="{00000000-0005-0000-0000-0000B9000000}"/>
    <cellStyle name="Good 3" xfId="238" xr:uid="{00000000-0005-0000-0000-0000BA000000}"/>
    <cellStyle name="Good 4" xfId="204" xr:uid="{00000000-0005-0000-0000-0000BB000000}"/>
    <cellStyle name="Good 5" xfId="244" xr:uid="{00000000-0005-0000-0000-0000BC000000}"/>
    <cellStyle name="Heading 1 2" xfId="146" xr:uid="{00000000-0005-0000-0000-0000BD000000}"/>
    <cellStyle name="Heading 1 3" xfId="232" xr:uid="{00000000-0005-0000-0000-0000BE000000}"/>
    <cellStyle name="Heading 1 4" xfId="198" xr:uid="{00000000-0005-0000-0000-0000BF000000}"/>
    <cellStyle name="Heading 1 5" xfId="240" xr:uid="{00000000-0005-0000-0000-0000C0000000}"/>
    <cellStyle name="Heading 2 2" xfId="74" xr:uid="{00000000-0005-0000-0000-0000C1000000}"/>
    <cellStyle name="Heading 2 3" xfId="233" xr:uid="{00000000-0005-0000-0000-0000C2000000}"/>
    <cellStyle name="Heading 2 4" xfId="199" xr:uid="{00000000-0005-0000-0000-0000C3000000}"/>
    <cellStyle name="Heading 2 5" xfId="241" xr:uid="{00000000-0005-0000-0000-0000C4000000}"/>
    <cellStyle name="Heading 3 2" xfId="75" xr:uid="{00000000-0005-0000-0000-0000C5000000}"/>
    <cellStyle name="Heading 3 3" xfId="234" xr:uid="{00000000-0005-0000-0000-0000C6000000}"/>
    <cellStyle name="Heading 3 4" xfId="200" xr:uid="{00000000-0005-0000-0000-0000C7000000}"/>
    <cellStyle name="Heading 3 5" xfId="242" xr:uid="{00000000-0005-0000-0000-0000C8000000}"/>
    <cellStyle name="Heading 4 2" xfId="147" xr:uid="{00000000-0005-0000-0000-0000C9000000}"/>
    <cellStyle name="Heading 4 3" xfId="235" xr:uid="{00000000-0005-0000-0000-0000CA000000}"/>
    <cellStyle name="Heading 4 4" xfId="201" xr:uid="{00000000-0005-0000-0000-0000CB000000}"/>
    <cellStyle name="Heading 4 5" xfId="243" xr:uid="{00000000-0005-0000-0000-0000CC000000}"/>
    <cellStyle name="Input" xfId="2" builtinId="20" customBuiltin="1"/>
    <cellStyle name="Input 2" xfId="148" xr:uid="{00000000-0005-0000-0000-0000CE000000}"/>
    <cellStyle name="Jun" xfId="97" xr:uid="{00000000-0005-0000-0000-0000CF000000}"/>
    <cellStyle name="Linked Cell 2" xfId="149" xr:uid="{00000000-0005-0000-0000-0000D0000000}"/>
    <cellStyle name="Migliaia (0)_app2" xfId="99" xr:uid="{00000000-0005-0000-0000-0000D1000000}"/>
    <cellStyle name="Neutral 2" xfId="77" xr:uid="{00000000-0005-0000-0000-0000D2000000}"/>
    <cellStyle name="Neutral 3" xfId="150" xr:uid="{00000000-0005-0000-0000-0000D3000000}"/>
    <cellStyle name="Neutral 4" xfId="229" xr:uid="{00000000-0005-0000-0000-0000D4000000}"/>
    <cellStyle name="Neutral 5" xfId="195" xr:uid="{00000000-0005-0000-0000-0000D5000000}"/>
    <cellStyle name="Neutrale" xfId="151" builtinId="28" customBuiltin="1"/>
    <cellStyle name="Normal 2" xfId="78" xr:uid="{00000000-0005-0000-0000-0000D7000000}"/>
    <cellStyle name="Normal 2 2" xfId="1" xr:uid="{00000000-0005-0000-0000-0000D8000000}"/>
    <cellStyle name="Normal 3" xfId="79" xr:uid="{00000000-0005-0000-0000-0000D9000000}"/>
    <cellStyle name="Normal 3 2" xfId="94" xr:uid="{00000000-0005-0000-0000-0000DA000000}"/>
    <cellStyle name="Normal 4" xfId="100" xr:uid="{00000000-0005-0000-0000-0000DB000000}"/>
    <cellStyle name="Normal 4 2" xfId="170" xr:uid="{00000000-0005-0000-0000-0000DC000000}"/>
    <cellStyle name="Normale" xfId="0" builtinId="0"/>
    <cellStyle name="Normale 2" xfId="108" xr:uid="{00000000-0005-0000-0000-0000DE000000}"/>
    <cellStyle name="Normale 4" xfId="106" xr:uid="{00000000-0005-0000-0000-0000DF000000}"/>
    <cellStyle name="Normale_CDR_Wind_Project_Roma_revH_6_0_fogli radio 2" xfId="260" xr:uid="{00000000-0005-0000-0000-0000E0000000}"/>
    <cellStyle name="Nota" xfId="169" xr:uid="{00000000-0005-0000-0000-0000E1000000}"/>
    <cellStyle name="Nota 2" xfId="103" xr:uid="{00000000-0005-0000-0000-0000E2000000}"/>
    <cellStyle name="Nota 2 2" xfId="107" xr:uid="{00000000-0005-0000-0000-0000E3000000}"/>
    <cellStyle name="Notas 2" xfId="80" xr:uid="{00000000-0005-0000-0000-0000E4000000}"/>
    <cellStyle name="Note 2" xfId="152" xr:uid="{00000000-0005-0000-0000-0000E5000000}"/>
    <cellStyle name="nteb" xfId="81" xr:uid="{00000000-0005-0000-0000-0000E6000000}"/>
    <cellStyle name="Output" xfId="3" builtinId="21" customBuiltin="1"/>
    <cellStyle name="Output 2" xfId="82" xr:uid="{00000000-0005-0000-0000-0000E8000000}"/>
    <cellStyle name="Salida 2" xfId="83" xr:uid="{00000000-0005-0000-0000-0000E9000000}"/>
    <cellStyle name="Style 1" xfId="84" xr:uid="{00000000-0005-0000-0000-0000EA000000}"/>
    <cellStyle name="Style 1 2" xfId="105" xr:uid="{00000000-0005-0000-0000-0000EB000000}"/>
    <cellStyle name="Testo avviso" xfId="168" xr:uid="{00000000-0005-0000-0000-0000EC000000}"/>
    <cellStyle name="Testo descrittivo" xfId="153" builtinId="53" customBuiltin="1"/>
    <cellStyle name="Texto de advertencia 2" xfId="85" xr:uid="{00000000-0005-0000-0000-0000EE000000}"/>
    <cellStyle name="Title 2" xfId="87" xr:uid="{00000000-0005-0000-0000-0000EF000000}"/>
    <cellStyle name="Title 3" xfId="231" xr:uid="{00000000-0005-0000-0000-0000F0000000}"/>
    <cellStyle name="Title 4" xfId="197" xr:uid="{00000000-0005-0000-0000-0000F1000000}"/>
    <cellStyle name="Title 5" xfId="239" xr:uid="{00000000-0005-0000-0000-0000F2000000}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 xr:uid="{00000000-0005-0000-0000-0000F8000000}"/>
    <cellStyle name="Título 2 2" xfId="89" xr:uid="{00000000-0005-0000-0000-0000F9000000}"/>
    <cellStyle name="Título 3 2" xfId="90" xr:uid="{00000000-0005-0000-0000-0000FA000000}"/>
    <cellStyle name="Título 4" xfId="91" xr:uid="{00000000-0005-0000-0000-0000FB000000}"/>
    <cellStyle name="Total 2" xfId="92" xr:uid="{00000000-0005-0000-0000-0000FC000000}"/>
    <cellStyle name="Total 3" xfId="159" xr:uid="{00000000-0005-0000-0000-0000FD000000}"/>
    <cellStyle name="Total 4" xfId="236" xr:uid="{00000000-0005-0000-0000-0000FE000000}"/>
    <cellStyle name="Total 5" xfId="202" xr:uid="{00000000-0005-0000-0000-0000FF000000}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 xr:uid="{00000000-0005-0000-0000-000003010000}"/>
    <cellStyle name="Warning Text 2" xfId="163" xr:uid="{00000000-0005-0000-0000-00000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ADS/AppData/Local/Temp/Rar$DIa0.162/CDR_CE_LT068_GSM_MODERNIZATION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BTS"/>
      <sheetName val="ADJ G2G"/>
      <sheetName val="ADJ G2U"/>
      <sheetName val="External 3G cells"/>
      <sheetName val="Appoggio"/>
    </sheetNames>
    <sheetDataSet>
      <sheetData sheetId="0"/>
      <sheetData sheetId="1">
        <row r="2">
          <cell r="B2" t="str">
            <v>RM01BSC</v>
          </cell>
          <cell r="C2" t="str">
            <v>LT068G1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9" sqref="C29"/>
    </sheetView>
  </sheetViews>
  <sheetFormatPr defaultRowHeight="15"/>
  <cols>
    <col min="2" max="2" width="14.42578125" customWidth="1"/>
    <col min="3" max="3" width="11.85546875" customWidth="1"/>
    <col min="4" max="4" width="77.14062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5"/>
  <sheetViews>
    <sheetView tabSelected="1" zoomScale="80" zoomScaleNormal="80" workbookViewId="0">
      <pane xSplit="3" topLeftCell="M1" activePane="topRight" state="frozen"/>
      <selection pane="topRight" activeCell="P2" sqref="P2:P3"/>
    </sheetView>
  </sheetViews>
  <sheetFormatPr defaultRowHeight="15"/>
  <cols>
    <col min="1" max="1" width="15" style="1" bestFit="1" customWidth="1"/>
    <col min="2" max="2" width="16" customWidth="1"/>
    <col min="3" max="3" width="13.140625" customWidth="1"/>
    <col min="4" max="4" width="13.140625" style="3" customWidth="1"/>
    <col min="5" max="5" width="15.42578125" customWidth="1"/>
    <col min="6" max="7" width="15.42578125" style="3" customWidth="1"/>
    <col min="8" max="8" width="22" customWidth="1"/>
    <col min="10" max="10" width="12.7109375" customWidth="1"/>
    <col min="11" max="11" width="24.85546875" bestFit="1" customWidth="1"/>
    <col min="12" max="12" width="28.42578125" style="26" bestFit="1" customWidth="1"/>
    <col min="13" max="13" width="22.140625" style="26" bestFit="1" customWidth="1"/>
    <col min="14" max="14" width="22.28515625" style="3" bestFit="1" customWidth="1"/>
    <col min="15" max="15" width="17.7109375" bestFit="1" customWidth="1"/>
    <col min="16" max="16" width="18.42578125" customWidth="1"/>
    <col min="17" max="17" width="18.28515625" customWidth="1"/>
    <col min="18" max="18" width="14.5703125" style="26" customWidth="1"/>
    <col min="19" max="19" width="17.5703125" style="26" customWidth="1"/>
    <col min="20" max="22" width="18.28515625" style="3" customWidth="1"/>
    <col min="23" max="23" width="28.42578125" style="26" bestFit="1" customWidth="1"/>
    <col min="24" max="24" width="28.42578125" style="26" customWidth="1"/>
    <col min="25" max="25" width="16.85546875" style="26" customWidth="1"/>
    <col min="26" max="26" width="22.140625" style="3" bestFit="1" customWidth="1"/>
    <col min="27" max="27" width="22.28515625" bestFit="1" customWidth="1"/>
    <col min="28" max="28" width="17.7109375" customWidth="1"/>
    <col min="29" max="29" width="23.42578125" bestFit="1" customWidth="1"/>
    <col min="30" max="31" width="23.42578125" style="26" bestFit="1" customWidth="1"/>
    <col min="32" max="35" width="18.140625" bestFit="1" customWidth="1"/>
    <col min="36" max="36" width="19.7109375" customWidth="1"/>
    <col min="37" max="37" width="20.28515625" customWidth="1"/>
    <col min="38" max="38" width="26.7109375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85</v>
      </c>
      <c r="M1" s="36" t="s">
        <v>89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87</v>
      </c>
      <c r="S1" s="36" t="s">
        <v>88</v>
      </c>
      <c r="T1" s="13" t="s">
        <v>29</v>
      </c>
      <c r="U1" s="13" t="s">
        <v>30</v>
      </c>
      <c r="V1" s="13" t="s">
        <v>31</v>
      </c>
      <c r="W1" s="36" t="s">
        <v>86</v>
      </c>
      <c r="X1" s="36" t="s">
        <v>94</v>
      </c>
      <c r="Y1" s="36" t="s">
        <v>90</v>
      </c>
      <c r="Z1" s="13" t="s">
        <v>40</v>
      </c>
      <c r="AA1" s="12" t="s">
        <v>41</v>
      </c>
      <c r="AB1" s="12" t="s">
        <v>15</v>
      </c>
      <c r="AC1" s="12" t="s">
        <v>91</v>
      </c>
      <c r="AD1" s="12" t="s">
        <v>92</v>
      </c>
      <c r="AE1" s="12" t="s">
        <v>93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95</v>
      </c>
    </row>
    <row r="2" spans="1:38" s="5" customFormat="1">
      <c r="A2" s="35" t="s">
        <v>70</v>
      </c>
      <c r="B2" s="30" t="s">
        <v>101</v>
      </c>
      <c r="C2" s="31" t="s">
        <v>96</v>
      </c>
      <c r="D2" s="15" t="str">
        <f t="shared" ref="D2:D6" si="0">LEFT(C2,5)&amp;MID(C2,6,1)</f>
        <v>LT068G</v>
      </c>
      <c r="E2" s="31" t="s">
        <v>102</v>
      </c>
      <c r="F2" s="38">
        <v>34562</v>
      </c>
      <c r="G2" s="31">
        <v>52404</v>
      </c>
      <c r="H2" s="15" t="str">
        <f>"222-88-"&amp;F2&amp;"-"&amp;G2</f>
        <v>222-88-34562-52404</v>
      </c>
      <c r="I2" s="2">
        <v>7</v>
      </c>
      <c r="J2" s="31">
        <v>1</v>
      </c>
      <c r="K2" s="31">
        <v>107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6" si="1">P2</f>
        <v>43</v>
      </c>
      <c r="R2" s="31">
        <v>56</v>
      </c>
      <c r="S2" s="15">
        <f t="shared" ref="S2:S6" si="2">R2</f>
        <v>56</v>
      </c>
      <c r="T2" s="15">
        <f t="shared" ref="T2:T6" si="3">IF(MID(C2,6,1)="G",104,IF(MID(C2,6,1)="D",102,"NA"))</f>
        <v>104</v>
      </c>
      <c r="U2" s="15">
        <f t="shared" ref="U2:U6" si="4">IF(MID(C2,6,1)="G",33,IF(MID(C2,6,1)="D",30,"NA"))</f>
        <v>33</v>
      </c>
      <c r="V2" s="15">
        <f t="shared" ref="V2:V6" si="5">U2</f>
        <v>33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6" si="6">IF(AA2&gt;16,1,0)</f>
        <v>0</v>
      </c>
      <c r="AA2" s="15">
        <f t="shared" ref="AA2:AA6" si="7">8*X2</f>
        <v>8</v>
      </c>
      <c r="AB2" s="38">
        <v>58</v>
      </c>
      <c r="AC2" s="31">
        <v>1</v>
      </c>
      <c r="AD2" s="31"/>
      <c r="AE2" s="31"/>
      <c r="AF2" s="31">
        <v>100</v>
      </c>
      <c r="AG2" s="31">
        <v>104</v>
      </c>
      <c r="AH2" s="30"/>
      <c r="AI2" s="30"/>
      <c r="AJ2" s="30"/>
      <c r="AK2" s="30"/>
      <c r="AL2" s="30"/>
    </row>
    <row r="3" spans="1:38" s="5" customFormat="1" ht="15.75" customHeight="1">
      <c r="A3" s="35" t="s">
        <v>70</v>
      </c>
      <c r="B3" s="30" t="s">
        <v>101</v>
      </c>
      <c r="C3" s="31" t="s">
        <v>97</v>
      </c>
      <c r="D3" s="15" t="str">
        <f t="shared" si="0"/>
        <v>LT068G</v>
      </c>
      <c r="E3" s="31" t="s">
        <v>103</v>
      </c>
      <c r="F3" s="38">
        <v>34561</v>
      </c>
      <c r="G3" s="31">
        <v>52405</v>
      </c>
      <c r="H3" s="15" t="str">
        <f>"222-88-"&amp;F3&amp;"-"&amp;G3</f>
        <v>222-88-34561-52405</v>
      </c>
      <c r="I3" s="2">
        <v>7</v>
      </c>
      <c r="J3" s="31">
        <v>2</v>
      </c>
      <c r="K3" s="31">
        <v>118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1"/>
        <v>43</v>
      </c>
      <c r="R3" s="31">
        <v>56</v>
      </c>
      <c r="S3" s="15">
        <f t="shared" si="2"/>
        <v>56</v>
      </c>
      <c r="T3" s="15">
        <f t="shared" si="3"/>
        <v>104</v>
      </c>
      <c r="U3" s="15">
        <f t="shared" si="4"/>
        <v>33</v>
      </c>
      <c r="V3" s="15">
        <f t="shared" si="5"/>
        <v>33</v>
      </c>
      <c r="W3" s="15">
        <f t="shared" ref="W3:W6" si="8">IF(X3&lt;&gt;"",1,"")</f>
        <v>1</v>
      </c>
      <c r="X3" s="31">
        <v>2</v>
      </c>
      <c r="Y3" s="15" t="str">
        <f t="shared" ref="Y3:Y6" si="9">IF(X3&lt;&gt;"","SY","")</f>
        <v>SY</v>
      </c>
      <c r="Z3" s="15">
        <f t="shared" si="6"/>
        <v>0</v>
      </c>
      <c r="AA3" s="15">
        <f t="shared" si="7"/>
        <v>16</v>
      </c>
      <c r="AB3" s="38">
        <v>6</v>
      </c>
      <c r="AC3" s="31">
        <v>0</v>
      </c>
      <c r="AD3" s="31"/>
      <c r="AE3" s="31"/>
      <c r="AF3" s="31">
        <v>120</v>
      </c>
      <c r="AG3" s="31">
        <v>124</v>
      </c>
      <c r="AH3" s="30"/>
      <c r="AI3" s="30"/>
      <c r="AJ3" s="30"/>
      <c r="AK3" s="30"/>
      <c r="AL3" s="30"/>
    </row>
    <row r="4" spans="1:38" s="5" customFormat="1">
      <c r="A4" s="35" t="s">
        <v>70</v>
      </c>
      <c r="B4" s="30" t="s">
        <v>101</v>
      </c>
      <c r="C4" s="31" t="s">
        <v>98</v>
      </c>
      <c r="D4" s="15" t="str">
        <f t="shared" si="0"/>
        <v>LT068G</v>
      </c>
      <c r="E4" s="31" t="s">
        <v>104</v>
      </c>
      <c r="F4" s="38">
        <v>34561</v>
      </c>
      <c r="G4" s="31">
        <v>52406</v>
      </c>
      <c r="H4" s="15" t="str">
        <f t="shared" ref="H4:H6" si="10">"222-88-"&amp;F4&amp;"-"&amp;G4</f>
        <v>222-88-34561-52406</v>
      </c>
      <c r="I4" s="2">
        <v>7</v>
      </c>
      <c r="J4" s="31">
        <v>0</v>
      </c>
      <c r="K4" s="31">
        <v>111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1"/>
        <v>43</v>
      </c>
      <c r="R4" s="31">
        <v>56</v>
      </c>
      <c r="S4" s="15">
        <f t="shared" si="2"/>
        <v>56</v>
      </c>
      <c r="T4" s="15">
        <f t="shared" si="3"/>
        <v>104</v>
      </c>
      <c r="U4" s="15">
        <f t="shared" si="4"/>
        <v>33</v>
      </c>
      <c r="V4" s="15">
        <f t="shared" si="5"/>
        <v>33</v>
      </c>
      <c r="W4" s="15">
        <f t="shared" si="8"/>
        <v>1</v>
      </c>
      <c r="X4" s="31">
        <v>2</v>
      </c>
      <c r="Y4" s="15" t="str">
        <f t="shared" si="9"/>
        <v>SY</v>
      </c>
      <c r="Z4" s="15">
        <f t="shared" si="6"/>
        <v>0</v>
      </c>
      <c r="AA4" s="15">
        <f t="shared" si="7"/>
        <v>16</v>
      </c>
      <c r="AB4" s="38">
        <v>25</v>
      </c>
      <c r="AC4" s="31">
        <v>1</v>
      </c>
      <c r="AD4" s="31"/>
      <c r="AE4" s="31"/>
      <c r="AF4" s="31">
        <v>102</v>
      </c>
      <c r="AG4" s="31">
        <v>121</v>
      </c>
      <c r="AH4" s="30"/>
      <c r="AI4" s="30"/>
      <c r="AJ4" s="30"/>
      <c r="AK4" s="30"/>
      <c r="AL4" s="30"/>
    </row>
    <row r="5" spans="1:38" s="5" customFormat="1">
      <c r="A5" s="35" t="s">
        <v>70</v>
      </c>
      <c r="B5" s="30" t="s">
        <v>101</v>
      </c>
      <c r="C5" s="31" t="s">
        <v>99</v>
      </c>
      <c r="D5" s="15" t="str">
        <f t="shared" si="0"/>
        <v>LT068D</v>
      </c>
      <c r="E5" s="31" t="s">
        <v>105</v>
      </c>
      <c r="F5" s="38">
        <v>34561</v>
      </c>
      <c r="G5" s="31">
        <v>64465</v>
      </c>
      <c r="H5" s="15" t="str">
        <f t="shared" si="10"/>
        <v>222-88-34561-64465</v>
      </c>
      <c r="I5" s="2">
        <v>7</v>
      </c>
      <c r="J5" s="31">
        <v>4</v>
      </c>
      <c r="K5" s="31">
        <v>698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1"/>
        <v>43</v>
      </c>
      <c r="R5" s="31">
        <v>56</v>
      </c>
      <c r="S5" s="15">
        <f t="shared" si="2"/>
        <v>56</v>
      </c>
      <c r="T5" s="15">
        <f t="shared" si="3"/>
        <v>102</v>
      </c>
      <c r="U5" s="15">
        <f t="shared" si="4"/>
        <v>30</v>
      </c>
      <c r="V5" s="15">
        <f t="shared" si="5"/>
        <v>30</v>
      </c>
      <c r="W5" s="15">
        <f t="shared" si="8"/>
        <v>1</v>
      </c>
      <c r="X5" s="31">
        <v>3</v>
      </c>
      <c r="Y5" s="15" t="str">
        <f t="shared" si="9"/>
        <v>SY</v>
      </c>
      <c r="Z5" s="15">
        <f t="shared" si="6"/>
        <v>1</v>
      </c>
      <c r="AA5" s="15">
        <f t="shared" si="7"/>
        <v>24</v>
      </c>
      <c r="AB5" s="31">
        <v>4</v>
      </c>
      <c r="AC5" s="31">
        <v>0</v>
      </c>
      <c r="AD5" s="31">
        <v>2</v>
      </c>
      <c r="AE5" s="31">
        <v>1</v>
      </c>
      <c r="AF5" s="31">
        <v>693</v>
      </c>
      <c r="AG5" s="31">
        <v>696</v>
      </c>
      <c r="AH5" s="30">
        <v>702</v>
      </c>
      <c r="AI5" s="30">
        <v>700</v>
      </c>
      <c r="AJ5" s="30"/>
      <c r="AK5" s="30"/>
      <c r="AL5" s="30"/>
    </row>
    <row r="6" spans="1:38" s="5" customFormat="1">
      <c r="A6" s="35" t="s">
        <v>70</v>
      </c>
      <c r="B6" s="30" t="s">
        <v>101</v>
      </c>
      <c r="C6" s="31" t="s">
        <v>100</v>
      </c>
      <c r="D6" s="15" t="str">
        <f t="shared" si="0"/>
        <v>LT068D</v>
      </c>
      <c r="E6" s="31" t="s">
        <v>106</v>
      </c>
      <c r="F6" s="38">
        <v>34561</v>
      </c>
      <c r="G6" s="31">
        <v>64466</v>
      </c>
      <c r="H6" s="15" t="str">
        <f t="shared" si="10"/>
        <v>222-88-34561-64466</v>
      </c>
      <c r="I6" s="2">
        <v>7</v>
      </c>
      <c r="J6" s="31">
        <v>5</v>
      </c>
      <c r="K6" s="31">
        <v>706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1"/>
        <v>43</v>
      </c>
      <c r="R6" s="31">
        <v>56</v>
      </c>
      <c r="S6" s="15">
        <f t="shared" si="2"/>
        <v>56</v>
      </c>
      <c r="T6" s="15">
        <f t="shared" si="3"/>
        <v>102</v>
      </c>
      <c r="U6" s="15">
        <f t="shared" si="4"/>
        <v>30</v>
      </c>
      <c r="V6" s="15">
        <f t="shared" si="5"/>
        <v>30</v>
      </c>
      <c r="W6" s="15">
        <f t="shared" si="8"/>
        <v>1</v>
      </c>
      <c r="X6" s="31">
        <v>3</v>
      </c>
      <c r="Y6" s="15" t="str">
        <f t="shared" si="9"/>
        <v>SY</v>
      </c>
      <c r="Z6" s="15">
        <f t="shared" si="6"/>
        <v>1</v>
      </c>
      <c r="AA6" s="15">
        <f t="shared" si="7"/>
        <v>24</v>
      </c>
      <c r="AB6" s="31">
        <v>4</v>
      </c>
      <c r="AC6" s="31">
        <v>2</v>
      </c>
      <c r="AD6" s="31">
        <v>1</v>
      </c>
      <c r="AE6" s="31">
        <v>0</v>
      </c>
      <c r="AF6" s="31">
        <v>695</v>
      </c>
      <c r="AG6" s="31">
        <v>688</v>
      </c>
      <c r="AH6" s="30">
        <v>689</v>
      </c>
      <c r="AI6" s="30">
        <v>701</v>
      </c>
      <c r="AJ6" s="30"/>
      <c r="AK6" s="30"/>
      <c r="AL6" s="30"/>
    </row>
    <row r="10" spans="1:38">
      <c r="AG10" s="31"/>
    </row>
    <row r="11" spans="1:38">
      <c r="E11" s="26"/>
      <c r="AG11" s="31"/>
    </row>
    <row r="12" spans="1:38">
      <c r="E12" s="26"/>
      <c r="AG12" s="26"/>
    </row>
    <row r="13" spans="1:38">
      <c r="E13" s="26"/>
    </row>
    <row r="14" spans="1:38">
      <c r="E14" s="26"/>
    </row>
    <row r="15" spans="1:38">
      <c r="E15" s="26"/>
    </row>
  </sheetData>
  <sortState ref="A2:AK7">
    <sortCondition ref="C2:C7"/>
  </sortState>
  <dataValidations count="1">
    <dataValidation type="list" allowBlank="1" showInputMessage="1" showErrorMessage="1" sqref="AL2:AL6" xr:uid="{00000000-0002-0000-0100-000000000000}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7.7109375" customWidth="1"/>
    <col min="2" max="2" width="12.5703125" customWidth="1"/>
    <col min="3" max="3" width="22.85546875" customWidth="1"/>
    <col min="4" max="4" width="16.42578125" style="3" customWidth="1"/>
    <col min="5" max="5" width="22.85546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107</v>
      </c>
      <c r="B2" s="16" t="str">
        <f>[1]BTS!$B$2</f>
        <v>RM01BSC</v>
      </c>
      <c r="C2" s="16" t="str">
        <f>LEFT([1]BTS!$C$2,5)&amp;G2</f>
        <v>LT068D2</v>
      </c>
      <c r="D2" s="16" t="str">
        <f t="shared" ref="D2:D21" si="0">B2</f>
        <v>RM01BSC</v>
      </c>
      <c r="E2" s="16" t="str">
        <f>LEFT([1]BTS!$C$2,5)&amp;H2</f>
        <v>LT068D3</v>
      </c>
      <c r="F2" s="28" t="s">
        <v>70</v>
      </c>
      <c r="G2" s="32" t="s">
        <v>71</v>
      </c>
      <c r="H2" s="32" t="s">
        <v>72</v>
      </c>
    </row>
    <row r="3" spans="1:8">
      <c r="A3" s="28" t="s">
        <v>107</v>
      </c>
      <c r="B3" s="16" t="str">
        <f>[1]BTS!$B$2</f>
        <v>RM01BSC</v>
      </c>
      <c r="C3" s="16" t="str">
        <f>LEFT([1]BTS!$C$2,5)&amp;G3</f>
        <v>LT068D2</v>
      </c>
      <c r="D3" s="16" t="str">
        <f t="shared" si="0"/>
        <v>RM01BSC</v>
      </c>
      <c r="E3" s="16" t="str">
        <f>LEFT([1]BTS!$C$2,5)&amp;H3</f>
        <v>LT068G1</v>
      </c>
      <c r="F3" s="28" t="s">
        <v>70</v>
      </c>
      <c r="G3" s="32" t="s">
        <v>71</v>
      </c>
      <c r="H3" s="32" t="s">
        <v>73</v>
      </c>
    </row>
    <row r="4" spans="1:8">
      <c r="A4" s="28" t="s">
        <v>107</v>
      </c>
      <c r="B4" s="16" t="str">
        <f>[1]BTS!$B$2</f>
        <v>RM01BSC</v>
      </c>
      <c r="C4" s="16" t="str">
        <f>LEFT([1]BTS!$C$2,5)&amp;G4</f>
        <v>LT068D2</v>
      </c>
      <c r="D4" s="16" t="str">
        <f t="shared" si="0"/>
        <v>RM01BSC</v>
      </c>
      <c r="E4" s="16" t="str">
        <f>LEFT([1]BTS!$C$2,5)&amp;H4</f>
        <v>LT068G2</v>
      </c>
      <c r="F4" s="28" t="s">
        <v>70</v>
      </c>
      <c r="G4" s="32" t="s">
        <v>71</v>
      </c>
      <c r="H4" s="32" t="s">
        <v>74</v>
      </c>
    </row>
    <row r="5" spans="1:8">
      <c r="A5" s="28" t="s">
        <v>107</v>
      </c>
      <c r="B5" s="16" t="str">
        <f>[1]BTS!$B$2</f>
        <v>RM01BSC</v>
      </c>
      <c r="C5" s="16" t="str">
        <f>LEFT([1]BTS!$C$2,5)&amp;G5</f>
        <v>LT068D2</v>
      </c>
      <c r="D5" s="16" t="str">
        <f t="shared" si="0"/>
        <v>RM01BSC</v>
      </c>
      <c r="E5" s="16" t="str">
        <f>LEFT([1]BTS!$C$2,5)&amp;H5</f>
        <v>LT068G3</v>
      </c>
      <c r="F5" s="28" t="s">
        <v>70</v>
      </c>
      <c r="G5" s="32" t="s">
        <v>71</v>
      </c>
      <c r="H5" s="32" t="s">
        <v>75</v>
      </c>
    </row>
    <row r="6" spans="1:8">
      <c r="A6" s="28" t="s">
        <v>107</v>
      </c>
      <c r="B6" s="16" t="str">
        <f>[1]BTS!$B$2</f>
        <v>RM01BSC</v>
      </c>
      <c r="C6" s="16" t="str">
        <f>LEFT([1]BTS!$C$2,5)&amp;G6</f>
        <v>LT068D3</v>
      </c>
      <c r="D6" s="16" t="str">
        <f t="shared" si="0"/>
        <v>RM01BSC</v>
      </c>
      <c r="E6" s="16" t="str">
        <f>LEFT([1]BTS!$C$2,5)&amp;H6</f>
        <v>LT068D2</v>
      </c>
      <c r="F6" s="28" t="s">
        <v>70</v>
      </c>
      <c r="G6" s="32" t="s">
        <v>72</v>
      </c>
      <c r="H6" s="32" t="s">
        <v>71</v>
      </c>
    </row>
    <row r="7" spans="1:8">
      <c r="A7" s="28" t="s">
        <v>107</v>
      </c>
      <c r="B7" s="16" t="str">
        <f>[1]BTS!$B$2</f>
        <v>RM01BSC</v>
      </c>
      <c r="C7" s="16" t="str">
        <f>LEFT([1]BTS!$C$2,5)&amp;G7</f>
        <v>LT068D3</v>
      </c>
      <c r="D7" s="16" t="str">
        <f t="shared" si="0"/>
        <v>RM01BSC</v>
      </c>
      <c r="E7" s="16" t="str">
        <f>LEFT([1]BTS!$C$2,5)&amp;H7</f>
        <v>LT068G1</v>
      </c>
      <c r="F7" s="28" t="s">
        <v>70</v>
      </c>
      <c r="G7" s="32" t="s">
        <v>72</v>
      </c>
      <c r="H7" s="32" t="s">
        <v>73</v>
      </c>
    </row>
    <row r="8" spans="1:8">
      <c r="A8" s="28" t="s">
        <v>107</v>
      </c>
      <c r="B8" s="16" t="str">
        <f>[1]BTS!$B$2</f>
        <v>RM01BSC</v>
      </c>
      <c r="C8" s="16" t="str">
        <f>LEFT([1]BTS!$C$2,5)&amp;G8</f>
        <v>LT068D3</v>
      </c>
      <c r="D8" s="16" t="str">
        <f t="shared" si="0"/>
        <v>RM01BSC</v>
      </c>
      <c r="E8" s="16" t="str">
        <f>LEFT([1]BTS!$C$2,5)&amp;H8</f>
        <v>LT068G2</v>
      </c>
      <c r="F8" s="28" t="s">
        <v>70</v>
      </c>
      <c r="G8" s="32" t="s">
        <v>72</v>
      </c>
      <c r="H8" s="32" t="s">
        <v>74</v>
      </c>
    </row>
    <row r="9" spans="1:8">
      <c r="A9" s="28" t="s">
        <v>107</v>
      </c>
      <c r="B9" s="16" t="str">
        <f>[1]BTS!$B$2</f>
        <v>RM01BSC</v>
      </c>
      <c r="C9" s="16" t="str">
        <f>LEFT([1]BTS!$C$2,5)&amp;G9</f>
        <v>LT068D3</v>
      </c>
      <c r="D9" s="16" t="str">
        <f t="shared" si="0"/>
        <v>RM01BSC</v>
      </c>
      <c r="E9" s="16" t="str">
        <f>LEFT([1]BTS!$C$2,5)&amp;H9</f>
        <v>LT068G3</v>
      </c>
      <c r="F9" s="28" t="s">
        <v>70</v>
      </c>
      <c r="G9" s="32" t="s">
        <v>72</v>
      </c>
      <c r="H9" s="32" t="s">
        <v>75</v>
      </c>
    </row>
    <row r="10" spans="1:8">
      <c r="A10" s="28" t="s">
        <v>107</v>
      </c>
      <c r="B10" s="16" t="str">
        <f>[1]BTS!$B$2</f>
        <v>RM01BSC</v>
      </c>
      <c r="C10" s="16" t="str">
        <f>LEFT([1]BTS!$C$2,5)&amp;G10</f>
        <v>LT068G1</v>
      </c>
      <c r="D10" s="16" t="str">
        <f t="shared" si="0"/>
        <v>RM01BSC</v>
      </c>
      <c r="E10" s="16" t="str">
        <f>LEFT([1]BTS!$C$2,5)&amp;H10</f>
        <v>LT068D2</v>
      </c>
      <c r="F10" s="28" t="s">
        <v>70</v>
      </c>
      <c r="G10" s="32" t="s">
        <v>73</v>
      </c>
      <c r="H10" s="32" t="s">
        <v>71</v>
      </c>
    </row>
    <row r="11" spans="1:8">
      <c r="A11" s="28" t="s">
        <v>107</v>
      </c>
      <c r="B11" s="16" t="str">
        <f>[1]BTS!$B$2</f>
        <v>RM01BSC</v>
      </c>
      <c r="C11" s="16" t="str">
        <f>LEFT([1]BTS!$C$2,5)&amp;G11</f>
        <v>LT068G1</v>
      </c>
      <c r="D11" s="16" t="str">
        <f t="shared" si="0"/>
        <v>RM01BSC</v>
      </c>
      <c r="E11" s="16" t="str">
        <f>LEFT([1]BTS!$C$2,5)&amp;H11</f>
        <v>LT068D3</v>
      </c>
      <c r="F11" s="28" t="s">
        <v>70</v>
      </c>
      <c r="G11" s="32" t="s">
        <v>73</v>
      </c>
      <c r="H11" s="32" t="s">
        <v>72</v>
      </c>
    </row>
    <row r="12" spans="1:8">
      <c r="A12" s="28" t="s">
        <v>107</v>
      </c>
      <c r="B12" s="16" t="str">
        <f>[1]BTS!$B$2</f>
        <v>RM01BSC</v>
      </c>
      <c r="C12" s="16" t="str">
        <f>LEFT([1]BTS!$C$2,5)&amp;G12</f>
        <v>LT068G1</v>
      </c>
      <c r="D12" s="16" t="str">
        <f t="shared" si="0"/>
        <v>RM01BSC</v>
      </c>
      <c r="E12" s="16" t="str">
        <f>LEFT([1]BTS!$C$2,5)&amp;H12</f>
        <v>LT068G2</v>
      </c>
      <c r="F12" s="28" t="s">
        <v>70</v>
      </c>
      <c r="G12" s="32" t="s">
        <v>73</v>
      </c>
      <c r="H12" s="32" t="s">
        <v>74</v>
      </c>
    </row>
    <row r="13" spans="1:8">
      <c r="A13" s="28" t="s">
        <v>107</v>
      </c>
      <c r="B13" s="16" t="str">
        <f>[1]BTS!$B$2</f>
        <v>RM01BSC</v>
      </c>
      <c r="C13" s="16" t="str">
        <f>LEFT([1]BTS!$C$2,5)&amp;G13</f>
        <v>LT068G1</v>
      </c>
      <c r="D13" s="16" t="str">
        <f t="shared" si="0"/>
        <v>RM01BSC</v>
      </c>
      <c r="E13" s="16" t="str">
        <f>LEFT([1]BTS!$C$2,5)&amp;H13</f>
        <v>LT068G3</v>
      </c>
      <c r="F13" s="28" t="s">
        <v>70</v>
      </c>
      <c r="G13" s="32" t="s">
        <v>73</v>
      </c>
      <c r="H13" s="32" t="s">
        <v>75</v>
      </c>
    </row>
    <row r="14" spans="1:8">
      <c r="A14" s="28" t="s">
        <v>107</v>
      </c>
      <c r="B14" s="16" t="str">
        <f>[1]BTS!$B$2</f>
        <v>RM01BSC</v>
      </c>
      <c r="C14" s="16" t="str">
        <f>LEFT([1]BTS!$C$2,5)&amp;G14</f>
        <v>LT068G2</v>
      </c>
      <c r="D14" s="16" t="str">
        <f t="shared" si="0"/>
        <v>RM01BSC</v>
      </c>
      <c r="E14" s="16" t="str">
        <f>LEFT([1]BTS!$C$2,5)&amp;H14</f>
        <v>LT068D2</v>
      </c>
      <c r="F14" s="28" t="s">
        <v>70</v>
      </c>
      <c r="G14" s="32" t="s">
        <v>74</v>
      </c>
      <c r="H14" s="32" t="s">
        <v>71</v>
      </c>
    </row>
    <row r="15" spans="1:8">
      <c r="A15" s="28" t="s">
        <v>107</v>
      </c>
      <c r="B15" s="16" t="str">
        <f>[1]BTS!$B$2</f>
        <v>RM01BSC</v>
      </c>
      <c r="C15" s="16" t="str">
        <f>LEFT([1]BTS!$C$2,5)&amp;G15</f>
        <v>LT068G2</v>
      </c>
      <c r="D15" s="16" t="str">
        <f t="shared" si="0"/>
        <v>RM01BSC</v>
      </c>
      <c r="E15" s="16" t="str">
        <f>LEFT([1]BTS!$C$2,5)&amp;H15</f>
        <v>LT068D3</v>
      </c>
      <c r="F15" s="28" t="s">
        <v>70</v>
      </c>
      <c r="G15" s="32" t="s">
        <v>74</v>
      </c>
      <c r="H15" s="32" t="s">
        <v>72</v>
      </c>
    </row>
    <row r="16" spans="1:8">
      <c r="A16" s="28" t="s">
        <v>107</v>
      </c>
      <c r="B16" s="16" t="str">
        <f>[1]BTS!$B$2</f>
        <v>RM01BSC</v>
      </c>
      <c r="C16" s="16" t="str">
        <f>LEFT([1]BTS!$C$2,5)&amp;G16</f>
        <v>LT068G2</v>
      </c>
      <c r="D16" s="16" t="str">
        <f t="shared" si="0"/>
        <v>RM01BSC</v>
      </c>
      <c r="E16" s="16" t="str">
        <f>LEFT([1]BTS!$C$2,5)&amp;H16</f>
        <v>LT068G1</v>
      </c>
      <c r="F16" s="28" t="s">
        <v>70</v>
      </c>
      <c r="G16" s="32" t="s">
        <v>74</v>
      </c>
      <c r="H16" s="32" t="s">
        <v>73</v>
      </c>
    </row>
    <row r="17" spans="1:8">
      <c r="A17" s="28" t="s">
        <v>107</v>
      </c>
      <c r="B17" s="16" t="str">
        <f>[1]BTS!$B$2</f>
        <v>RM01BSC</v>
      </c>
      <c r="C17" s="16" t="str">
        <f>LEFT([1]BTS!$C$2,5)&amp;G17</f>
        <v>LT068G2</v>
      </c>
      <c r="D17" s="16" t="str">
        <f t="shared" si="0"/>
        <v>RM01BSC</v>
      </c>
      <c r="E17" s="16" t="str">
        <f>LEFT([1]BTS!$C$2,5)&amp;H17</f>
        <v>LT068G3</v>
      </c>
      <c r="F17" s="28" t="s">
        <v>70</v>
      </c>
      <c r="G17" s="32" t="s">
        <v>74</v>
      </c>
      <c r="H17" s="32" t="s">
        <v>75</v>
      </c>
    </row>
    <row r="18" spans="1:8">
      <c r="A18" s="28" t="s">
        <v>107</v>
      </c>
      <c r="B18" s="16" t="str">
        <f>[1]BTS!$B$2</f>
        <v>RM01BSC</v>
      </c>
      <c r="C18" s="16" t="str">
        <f>LEFT([1]BTS!$C$2,5)&amp;G18</f>
        <v>LT068G3</v>
      </c>
      <c r="D18" s="16" t="str">
        <f t="shared" si="0"/>
        <v>RM01BSC</v>
      </c>
      <c r="E18" s="16" t="str">
        <f>LEFT([1]BTS!$C$2,5)&amp;H18</f>
        <v>LT068D2</v>
      </c>
      <c r="F18" s="28" t="s">
        <v>70</v>
      </c>
      <c r="G18" s="32" t="s">
        <v>75</v>
      </c>
      <c r="H18" s="32" t="s">
        <v>71</v>
      </c>
    </row>
    <row r="19" spans="1:8">
      <c r="A19" s="28" t="s">
        <v>107</v>
      </c>
      <c r="B19" s="16" t="str">
        <f>[1]BTS!$B$2</f>
        <v>RM01BSC</v>
      </c>
      <c r="C19" s="16" t="str">
        <f>LEFT([1]BTS!$C$2,5)&amp;G19</f>
        <v>LT068G3</v>
      </c>
      <c r="D19" s="16" t="str">
        <f t="shared" si="0"/>
        <v>RM01BSC</v>
      </c>
      <c r="E19" s="16" t="str">
        <f>LEFT([1]BTS!$C$2,5)&amp;H19</f>
        <v>LT068D3</v>
      </c>
      <c r="F19" s="28" t="s">
        <v>70</v>
      </c>
      <c r="G19" s="32" t="s">
        <v>75</v>
      </c>
      <c r="H19" s="32" t="s">
        <v>72</v>
      </c>
    </row>
    <row r="20" spans="1:8">
      <c r="A20" s="28" t="s">
        <v>107</v>
      </c>
      <c r="B20" s="16" t="str">
        <f>[1]BTS!$B$2</f>
        <v>RM01BSC</v>
      </c>
      <c r="C20" s="16" t="str">
        <f>LEFT([1]BTS!$C$2,5)&amp;G20</f>
        <v>LT068G3</v>
      </c>
      <c r="D20" s="16" t="str">
        <f t="shared" si="0"/>
        <v>RM01BSC</v>
      </c>
      <c r="E20" s="16" t="str">
        <f>LEFT([1]BTS!$C$2,5)&amp;H20</f>
        <v>LT068G1</v>
      </c>
      <c r="F20" s="28" t="s">
        <v>70</v>
      </c>
      <c r="G20" s="32" t="s">
        <v>75</v>
      </c>
      <c r="H20" s="32" t="s">
        <v>73</v>
      </c>
    </row>
    <row r="21" spans="1:8">
      <c r="A21" s="28" t="s">
        <v>107</v>
      </c>
      <c r="B21" s="16" t="str">
        <f>[1]BTS!$B$2</f>
        <v>RM01BSC</v>
      </c>
      <c r="C21" s="16" t="str">
        <f>LEFT([1]BTS!$C$2,5)&amp;G21</f>
        <v>LT068G3</v>
      </c>
      <c r="D21" s="16" t="str">
        <f t="shared" si="0"/>
        <v>RM01BSC</v>
      </c>
      <c r="E21" s="16" t="str">
        <f>LEFT([1]BTS!$C$2,5)&amp;H21</f>
        <v>LT068G2</v>
      </c>
      <c r="F21" s="28" t="s">
        <v>70</v>
      </c>
      <c r="G21" s="32" t="s">
        <v>75</v>
      </c>
      <c r="H21" s="32" t="s">
        <v>74</v>
      </c>
    </row>
  </sheetData>
  <autoFilter ref="A1:H9" xr:uid="{00000000-0009-0000-0000-000002000000}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85" zoomScaleNormal="85" workbookViewId="0">
      <selection activeCell="A8" sqref="A7:A8"/>
    </sheetView>
  </sheetViews>
  <sheetFormatPr defaultColWidth="8.85546875" defaultRowHeight="15"/>
  <cols>
    <col min="1" max="1" width="14.5703125" style="4" bestFit="1" customWidth="1"/>
    <col min="2" max="2" width="18.140625" style="4" customWidth="1"/>
    <col min="3" max="3" width="15.42578125" style="4" customWidth="1"/>
    <col min="4" max="4" width="20.140625" style="4" customWidth="1"/>
    <col min="5" max="5" width="21.42578125" style="4" customWidth="1"/>
    <col min="6" max="6" width="14.85546875" style="4" customWidth="1"/>
    <col min="7" max="7" width="13.85546875" style="4" customWidth="1"/>
    <col min="8" max="16384" width="8.85546875" style="4"/>
  </cols>
  <sheetData>
    <row r="1" spans="1:7" ht="30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8" t="s">
        <v>107</v>
      </c>
      <c r="B2" s="34" t="str">
        <f>[1]BTS!$B$2</f>
        <v>RM01BSC</v>
      </c>
      <c r="C2" s="34" t="str">
        <f>LEFT([1]BTS!$C$2,5)&amp;F2</f>
        <v>LT068D2</v>
      </c>
      <c r="D2" s="34" t="str">
        <f>LEFT([1]BTS!$C$2,5)&amp;G2</f>
        <v>LT068U1</v>
      </c>
      <c r="E2" s="29" t="s">
        <v>70</v>
      </c>
      <c r="F2" s="33" t="s">
        <v>71</v>
      </c>
      <c r="G2" s="33" t="s">
        <v>76</v>
      </c>
    </row>
    <row r="3" spans="1:7">
      <c r="A3" s="28" t="s">
        <v>107</v>
      </c>
      <c r="B3" s="34" t="str">
        <f>[1]BTS!$B$2</f>
        <v>RM01BSC</v>
      </c>
      <c r="C3" s="34" t="str">
        <f>LEFT([1]BTS!$C$2,5)&amp;F3</f>
        <v>LT068D2</v>
      </c>
      <c r="D3" s="34" t="str">
        <f>LEFT([1]BTS!$C$2,5)&amp;G3</f>
        <v>LT068U2</v>
      </c>
      <c r="E3" s="29" t="s">
        <v>70</v>
      </c>
      <c r="F3" s="33" t="s">
        <v>71</v>
      </c>
      <c r="G3" s="33" t="s">
        <v>77</v>
      </c>
    </row>
    <row r="4" spans="1:7">
      <c r="A4" s="28" t="s">
        <v>107</v>
      </c>
      <c r="B4" s="34" t="str">
        <f>[1]BTS!$B$2</f>
        <v>RM01BSC</v>
      </c>
      <c r="C4" s="34" t="str">
        <f>LEFT([1]BTS!$C$2,5)&amp;F4</f>
        <v>LT068D2</v>
      </c>
      <c r="D4" s="34" t="str">
        <f>LEFT([1]BTS!$C$2,5)&amp;G4</f>
        <v>LT068U3</v>
      </c>
      <c r="E4" s="29" t="s">
        <v>70</v>
      </c>
      <c r="F4" s="33" t="s">
        <v>71</v>
      </c>
      <c r="G4" s="33" t="s">
        <v>78</v>
      </c>
    </row>
    <row r="5" spans="1:7">
      <c r="A5" s="28" t="s">
        <v>107</v>
      </c>
      <c r="B5" s="34" t="str">
        <f>[1]BTS!$B$2</f>
        <v>RM01BSC</v>
      </c>
      <c r="C5" s="34" t="str">
        <f>LEFT([1]BTS!$C$2,5)&amp;F5</f>
        <v>LT068D2</v>
      </c>
      <c r="D5" s="34" t="str">
        <f>LEFT([1]BTS!$C$2,5)&amp;G5</f>
        <v>LT068V2</v>
      </c>
      <c r="E5" s="29" t="s">
        <v>70</v>
      </c>
      <c r="F5" s="33" t="s">
        <v>71</v>
      </c>
      <c r="G5" s="33" t="s">
        <v>79</v>
      </c>
    </row>
    <row r="6" spans="1:7">
      <c r="A6" s="28" t="s">
        <v>107</v>
      </c>
      <c r="B6" s="34" t="str">
        <f>[1]BTS!$B$2</f>
        <v>RM01BSC</v>
      </c>
      <c r="C6" s="34" t="str">
        <f>LEFT([1]BTS!$C$2,5)&amp;F6</f>
        <v>LT068D2</v>
      </c>
      <c r="D6" s="34" t="str">
        <f>LEFT([1]BTS!$C$2,5)&amp;G6</f>
        <v>LT068W2</v>
      </c>
      <c r="E6" s="29" t="s">
        <v>70</v>
      </c>
      <c r="F6" s="33" t="s">
        <v>71</v>
      </c>
      <c r="G6" s="33" t="s">
        <v>80</v>
      </c>
    </row>
    <row r="7" spans="1:7">
      <c r="A7" s="28" t="s">
        <v>107</v>
      </c>
      <c r="B7" s="34" t="str">
        <f>[1]BTS!$B$2</f>
        <v>RM01BSC</v>
      </c>
      <c r="C7" s="34" t="str">
        <f>LEFT([1]BTS!$C$2,5)&amp;F7</f>
        <v>LT068D2</v>
      </c>
      <c r="D7" s="34" t="str">
        <f>LEFT([1]BTS!$C$2,5)&amp;G7</f>
        <v>LT068R2</v>
      </c>
      <c r="E7" s="29" t="s">
        <v>70</v>
      </c>
      <c r="F7" s="33" t="s">
        <v>71</v>
      </c>
      <c r="G7" s="33" t="s">
        <v>81</v>
      </c>
    </row>
    <row r="8" spans="1:7">
      <c r="A8" s="28" t="s">
        <v>107</v>
      </c>
      <c r="B8" s="34" t="str">
        <f>[1]BTS!$B$2</f>
        <v>RM01BSC</v>
      </c>
      <c r="C8" s="34" t="str">
        <f>LEFT([1]BTS!$C$2,5)&amp;F8</f>
        <v>LT068D3</v>
      </c>
      <c r="D8" s="34" t="str">
        <f>LEFT([1]BTS!$C$2,5)&amp;G8</f>
        <v>LT068U1</v>
      </c>
      <c r="E8" s="29" t="s">
        <v>70</v>
      </c>
      <c r="F8" s="33" t="s">
        <v>72</v>
      </c>
      <c r="G8" s="33" t="s">
        <v>76</v>
      </c>
    </row>
    <row r="9" spans="1:7">
      <c r="A9" s="28" t="s">
        <v>107</v>
      </c>
      <c r="B9" s="34" t="str">
        <f>[1]BTS!$B$2</f>
        <v>RM01BSC</v>
      </c>
      <c r="C9" s="34" t="str">
        <f>LEFT([1]BTS!$C$2,5)&amp;F9</f>
        <v>LT068D3</v>
      </c>
      <c r="D9" s="34" t="str">
        <f>LEFT([1]BTS!$C$2,5)&amp;G9</f>
        <v>LT068U2</v>
      </c>
      <c r="E9" s="29" t="s">
        <v>70</v>
      </c>
      <c r="F9" s="33" t="s">
        <v>72</v>
      </c>
      <c r="G9" s="33" t="s">
        <v>77</v>
      </c>
    </row>
    <row r="10" spans="1:7">
      <c r="A10" s="28" t="s">
        <v>107</v>
      </c>
      <c r="B10" s="34" t="str">
        <f>[1]BTS!$B$2</f>
        <v>RM01BSC</v>
      </c>
      <c r="C10" s="34" t="str">
        <f>LEFT([1]BTS!$C$2,5)&amp;F10</f>
        <v>LT068D3</v>
      </c>
      <c r="D10" s="34" t="str">
        <f>LEFT([1]BTS!$C$2,5)&amp;G10</f>
        <v>LT068U3</v>
      </c>
      <c r="E10" s="29" t="s">
        <v>70</v>
      </c>
      <c r="F10" s="33" t="s">
        <v>72</v>
      </c>
      <c r="G10" s="33" t="s">
        <v>78</v>
      </c>
    </row>
    <row r="11" spans="1:7">
      <c r="A11" s="28" t="s">
        <v>107</v>
      </c>
      <c r="B11" s="34" t="str">
        <f>[1]BTS!$B$2</f>
        <v>RM01BSC</v>
      </c>
      <c r="C11" s="34" t="str">
        <f>LEFT([1]BTS!$C$2,5)&amp;F11</f>
        <v>LT068D3</v>
      </c>
      <c r="D11" s="34" t="str">
        <f>LEFT([1]BTS!$C$2,5)&amp;G11</f>
        <v>LT068V3</v>
      </c>
      <c r="E11" s="29" t="s">
        <v>70</v>
      </c>
      <c r="F11" s="33" t="s">
        <v>72</v>
      </c>
      <c r="G11" s="33" t="s">
        <v>82</v>
      </c>
    </row>
    <row r="12" spans="1:7">
      <c r="A12" s="28" t="s">
        <v>107</v>
      </c>
      <c r="B12" s="34" t="str">
        <f>[1]BTS!$B$2</f>
        <v>RM01BSC</v>
      </c>
      <c r="C12" s="34" t="str">
        <f>LEFT([1]BTS!$C$2,5)&amp;F12</f>
        <v>LT068D3</v>
      </c>
      <c r="D12" s="34" t="str">
        <f>LEFT([1]BTS!$C$2,5)&amp;G12</f>
        <v>LT068W3</v>
      </c>
      <c r="E12" s="29" t="s">
        <v>70</v>
      </c>
      <c r="F12" s="33" t="s">
        <v>72</v>
      </c>
      <c r="G12" s="33" t="s">
        <v>83</v>
      </c>
    </row>
    <row r="13" spans="1:7">
      <c r="A13" s="28" t="s">
        <v>107</v>
      </c>
      <c r="B13" s="34" t="str">
        <f>[1]BTS!$B$2</f>
        <v>RM01BSC</v>
      </c>
      <c r="C13" s="34" t="str">
        <f>LEFT([1]BTS!$C$2,5)&amp;F13</f>
        <v>LT068D3</v>
      </c>
      <c r="D13" s="34" t="str">
        <f>LEFT([1]BTS!$C$2,5)&amp;G13</f>
        <v>LT068R3</v>
      </c>
      <c r="E13" s="29" t="s">
        <v>70</v>
      </c>
      <c r="F13" s="33" t="s">
        <v>72</v>
      </c>
      <c r="G13" s="33" t="s">
        <v>84</v>
      </c>
    </row>
    <row r="14" spans="1:7">
      <c r="A14" s="28" t="s">
        <v>107</v>
      </c>
      <c r="B14" s="34" t="str">
        <f>[1]BTS!$B$2</f>
        <v>RM01BSC</v>
      </c>
      <c r="C14" s="34" t="str">
        <f>LEFT([1]BTS!$C$2,5)&amp;F14</f>
        <v>LT068G1</v>
      </c>
      <c r="D14" s="34" t="str">
        <f>LEFT([1]BTS!$C$2,5)&amp;G14</f>
        <v>LT068U1</v>
      </c>
      <c r="E14" s="29" t="s">
        <v>70</v>
      </c>
      <c r="F14" s="33" t="s">
        <v>73</v>
      </c>
      <c r="G14" s="33" t="s">
        <v>76</v>
      </c>
    </row>
    <row r="15" spans="1:7">
      <c r="A15" s="28" t="s">
        <v>107</v>
      </c>
      <c r="B15" s="34" t="str">
        <f>[1]BTS!$B$2</f>
        <v>RM01BSC</v>
      </c>
      <c r="C15" s="34" t="str">
        <f>LEFT([1]BTS!$C$2,5)&amp;F15</f>
        <v>LT068G1</v>
      </c>
      <c r="D15" s="34" t="str">
        <f>LEFT([1]BTS!$C$2,5)&amp;G15</f>
        <v>LT068U2</v>
      </c>
      <c r="E15" s="29" t="s">
        <v>70</v>
      </c>
      <c r="F15" s="33" t="s">
        <v>73</v>
      </c>
      <c r="G15" s="33" t="s">
        <v>77</v>
      </c>
    </row>
    <row r="16" spans="1:7">
      <c r="A16" s="28" t="s">
        <v>107</v>
      </c>
      <c r="B16" s="34" t="str">
        <f>[1]BTS!$B$2</f>
        <v>RM01BSC</v>
      </c>
      <c r="C16" s="34" t="str">
        <f>LEFT([1]BTS!$C$2,5)&amp;F16</f>
        <v>LT068G1</v>
      </c>
      <c r="D16" s="34" t="str">
        <f>LEFT([1]BTS!$C$2,5)&amp;G16</f>
        <v>LT068U3</v>
      </c>
      <c r="E16" s="29" t="s">
        <v>70</v>
      </c>
      <c r="F16" s="33" t="s">
        <v>73</v>
      </c>
      <c r="G16" s="33" t="s">
        <v>78</v>
      </c>
    </row>
    <row r="17" spans="1:7">
      <c r="A17" s="28" t="s">
        <v>107</v>
      </c>
      <c r="B17" s="34" t="str">
        <f>[1]BTS!$B$2</f>
        <v>RM01BSC</v>
      </c>
      <c r="C17" s="34" t="str">
        <f>LEFT([1]BTS!$C$2,5)&amp;F17</f>
        <v>LT068G1</v>
      </c>
      <c r="D17" s="34" t="str">
        <f>LEFT([1]BTS!$C$2,5)&amp;G17</f>
        <v>LT068V1</v>
      </c>
      <c r="E17" s="29" t="s">
        <v>70</v>
      </c>
      <c r="F17" s="33" t="s">
        <v>73</v>
      </c>
      <c r="G17" s="33" t="s">
        <v>109</v>
      </c>
    </row>
    <row r="18" spans="1:7">
      <c r="A18" s="28" t="s">
        <v>107</v>
      </c>
      <c r="B18" s="34" t="str">
        <f>[1]BTS!$B$2</f>
        <v>RM01BSC</v>
      </c>
      <c r="C18" s="34" t="str">
        <f>LEFT([1]BTS!$C$2,5)&amp;F18</f>
        <v>LT068G1</v>
      </c>
      <c r="D18" s="34" t="str">
        <f>LEFT([1]BTS!$C$2,5)&amp;G18</f>
        <v>LT068W1</v>
      </c>
      <c r="E18" s="29" t="s">
        <v>70</v>
      </c>
      <c r="F18" s="33" t="s">
        <v>73</v>
      </c>
      <c r="G18" s="33" t="s">
        <v>110</v>
      </c>
    </row>
    <row r="19" spans="1:7">
      <c r="A19" s="28" t="s">
        <v>107</v>
      </c>
      <c r="B19" s="34" t="str">
        <f>[1]BTS!$B$2</f>
        <v>RM01BSC</v>
      </c>
      <c r="C19" s="34" t="str">
        <f>LEFT([1]BTS!$C$2,5)&amp;F19</f>
        <v>LT068G1</v>
      </c>
      <c r="D19" s="34" t="str">
        <f>LEFT([1]BTS!$C$2,5)&amp;G19</f>
        <v>LT068R1</v>
      </c>
      <c r="E19" s="29" t="s">
        <v>70</v>
      </c>
      <c r="F19" s="33" t="s">
        <v>73</v>
      </c>
      <c r="G19" s="33" t="s">
        <v>111</v>
      </c>
    </row>
    <row r="20" spans="1:7">
      <c r="A20" s="28" t="s">
        <v>107</v>
      </c>
      <c r="B20" s="34" t="str">
        <f>[1]BTS!$B$2</f>
        <v>RM01BSC</v>
      </c>
      <c r="C20" s="34" t="str">
        <f>LEFT([1]BTS!$C$2,5)&amp;F20</f>
        <v>LT068G2</v>
      </c>
      <c r="D20" s="34" t="str">
        <f>LEFT([1]BTS!$C$2,5)&amp;G20</f>
        <v>LT068U1</v>
      </c>
      <c r="E20" s="29" t="s">
        <v>70</v>
      </c>
      <c r="F20" s="33" t="s">
        <v>74</v>
      </c>
      <c r="G20" s="33" t="s">
        <v>76</v>
      </c>
    </row>
    <row r="21" spans="1:7">
      <c r="A21" s="28" t="s">
        <v>107</v>
      </c>
      <c r="B21" s="34" t="str">
        <f>[1]BTS!$B$2</f>
        <v>RM01BSC</v>
      </c>
      <c r="C21" s="34" t="str">
        <f>LEFT([1]BTS!$C$2,5)&amp;F21</f>
        <v>LT068G2</v>
      </c>
      <c r="D21" s="34" t="str">
        <f>LEFT([1]BTS!$C$2,5)&amp;G21</f>
        <v>LT068U2</v>
      </c>
      <c r="E21" s="29" t="s">
        <v>70</v>
      </c>
      <c r="F21" s="33" t="s">
        <v>74</v>
      </c>
      <c r="G21" s="33" t="s">
        <v>77</v>
      </c>
    </row>
    <row r="22" spans="1:7">
      <c r="A22" s="28" t="s">
        <v>107</v>
      </c>
      <c r="B22" s="34" t="str">
        <f>[1]BTS!$B$2</f>
        <v>RM01BSC</v>
      </c>
      <c r="C22" s="34" t="str">
        <f>LEFT([1]BTS!$C$2,5)&amp;F22</f>
        <v>LT068G2</v>
      </c>
      <c r="D22" s="34" t="str">
        <f>LEFT([1]BTS!$C$2,5)&amp;G22</f>
        <v>LT068U3</v>
      </c>
      <c r="E22" s="29" t="s">
        <v>70</v>
      </c>
      <c r="F22" s="33" t="s">
        <v>74</v>
      </c>
      <c r="G22" s="33" t="s">
        <v>78</v>
      </c>
    </row>
    <row r="23" spans="1:7">
      <c r="A23" s="28" t="s">
        <v>107</v>
      </c>
      <c r="B23" s="34" t="str">
        <f>[1]BTS!$B$2</f>
        <v>RM01BSC</v>
      </c>
      <c r="C23" s="34" t="str">
        <f>LEFT([1]BTS!$C$2,5)&amp;F23</f>
        <v>LT068G2</v>
      </c>
      <c r="D23" s="34" t="str">
        <f>LEFT([1]BTS!$C$2,5)&amp;G23</f>
        <v>LT068V2</v>
      </c>
      <c r="E23" s="29" t="s">
        <v>70</v>
      </c>
      <c r="F23" s="33" t="s">
        <v>74</v>
      </c>
      <c r="G23" s="33" t="s">
        <v>79</v>
      </c>
    </row>
    <row r="24" spans="1:7">
      <c r="A24" s="28" t="s">
        <v>107</v>
      </c>
      <c r="B24" s="34" t="str">
        <f>[1]BTS!$B$2</f>
        <v>RM01BSC</v>
      </c>
      <c r="C24" s="34" t="str">
        <f>LEFT([1]BTS!$C$2,5)&amp;F24</f>
        <v>LT068G2</v>
      </c>
      <c r="D24" s="34" t="str">
        <f>LEFT([1]BTS!$C$2,5)&amp;G24</f>
        <v>LT068W2</v>
      </c>
      <c r="E24" s="29" t="s">
        <v>70</v>
      </c>
      <c r="F24" s="33" t="s">
        <v>74</v>
      </c>
      <c r="G24" s="33" t="s">
        <v>80</v>
      </c>
    </row>
    <row r="25" spans="1:7">
      <c r="A25" s="28" t="s">
        <v>107</v>
      </c>
      <c r="B25" s="34" t="str">
        <f>[1]BTS!$B$2</f>
        <v>RM01BSC</v>
      </c>
      <c r="C25" s="34" t="str">
        <f>LEFT([1]BTS!$C$2,5)&amp;F25</f>
        <v>LT068G2</v>
      </c>
      <c r="D25" s="34" t="str">
        <f>LEFT([1]BTS!$C$2,5)&amp;G25</f>
        <v>LT068R2</v>
      </c>
      <c r="E25" s="29" t="s">
        <v>70</v>
      </c>
      <c r="F25" s="33" t="s">
        <v>74</v>
      </c>
      <c r="G25" s="33" t="s">
        <v>81</v>
      </c>
    </row>
    <row r="26" spans="1:7">
      <c r="A26" s="28" t="s">
        <v>107</v>
      </c>
      <c r="B26" s="34" t="str">
        <f>[1]BTS!$B$2</f>
        <v>RM01BSC</v>
      </c>
      <c r="C26" s="34" t="str">
        <f>LEFT([1]BTS!$C$2,5)&amp;F26</f>
        <v>LT068G3</v>
      </c>
      <c r="D26" s="34" t="str">
        <f>LEFT([1]BTS!$C$2,5)&amp;G26</f>
        <v>LT068U1</v>
      </c>
      <c r="E26" s="29" t="s">
        <v>70</v>
      </c>
      <c r="F26" s="33" t="s">
        <v>75</v>
      </c>
      <c r="G26" s="33" t="s">
        <v>76</v>
      </c>
    </row>
    <row r="27" spans="1:7">
      <c r="A27" s="28" t="s">
        <v>107</v>
      </c>
      <c r="B27" s="34" t="str">
        <f>[1]BTS!$B$2</f>
        <v>RM01BSC</v>
      </c>
      <c r="C27" s="34" t="str">
        <f>LEFT([1]BTS!$C$2,5)&amp;F27</f>
        <v>LT068G3</v>
      </c>
      <c r="D27" s="34" t="str">
        <f>LEFT([1]BTS!$C$2,5)&amp;G27</f>
        <v>LT068U2</v>
      </c>
      <c r="E27" s="29" t="s">
        <v>70</v>
      </c>
      <c r="F27" s="33" t="s">
        <v>75</v>
      </c>
      <c r="G27" s="33" t="s">
        <v>77</v>
      </c>
    </row>
    <row r="28" spans="1:7">
      <c r="A28" s="28" t="s">
        <v>107</v>
      </c>
      <c r="B28" s="34" t="str">
        <f>[1]BTS!$B$2</f>
        <v>RM01BSC</v>
      </c>
      <c r="C28" s="34" t="str">
        <f>LEFT([1]BTS!$C$2,5)&amp;F28</f>
        <v>LT068G3</v>
      </c>
      <c r="D28" s="34" t="str">
        <f>LEFT([1]BTS!$C$2,5)&amp;G28</f>
        <v>LT068U3</v>
      </c>
      <c r="E28" s="29" t="s">
        <v>70</v>
      </c>
      <c r="F28" s="33" t="s">
        <v>75</v>
      </c>
      <c r="G28" s="33" t="s">
        <v>78</v>
      </c>
    </row>
    <row r="29" spans="1:7">
      <c r="A29" s="28" t="s">
        <v>107</v>
      </c>
      <c r="B29" s="34" t="str">
        <f>[1]BTS!$B$2</f>
        <v>RM01BSC</v>
      </c>
      <c r="C29" s="34" t="str">
        <f>LEFT([1]BTS!$C$2,5)&amp;F29</f>
        <v>LT068G3</v>
      </c>
      <c r="D29" s="34" t="str">
        <f>LEFT([1]BTS!$C$2,5)&amp;G29</f>
        <v>LT068V3</v>
      </c>
      <c r="E29" s="29" t="s">
        <v>70</v>
      </c>
      <c r="F29" s="33" t="s">
        <v>75</v>
      </c>
      <c r="G29" s="33" t="s">
        <v>82</v>
      </c>
    </row>
    <row r="30" spans="1:7">
      <c r="A30" s="28" t="s">
        <v>107</v>
      </c>
      <c r="B30" s="34" t="str">
        <f>[1]BTS!$B$2</f>
        <v>RM01BSC</v>
      </c>
      <c r="C30" s="34" t="str">
        <f>LEFT([1]BTS!$C$2,5)&amp;F30</f>
        <v>LT068G3</v>
      </c>
      <c r="D30" s="34" t="str">
        <f>LEFT([1]BTS!$C$2,5)&amp;G30</f>
        <v>LT068W3</v>
      </c>
      <c r="E30" s="29" t="s">
        <v>70</v>
      </c>
      <c r="F30" s="33" t="s">
        <v>75</v>
      </c>
      <c r="G30" s="33" t="s">
        <v>83</v>
      </c>
    </row>
    <row r="31" spans="1:7">
      <c r="A31" s="28" t="s">
        <v>107</v>
      </c>
      <c r="B31" s="34" t="str">
        <f>[1]BTS!$B$2</f>
        <v>RM01BSC</v>
      </c>
      <c r="C31" s="34" t="str">
        <f>LEFT([1]BTS!$C$2,5)&amp;F31</f>
        <v>LT068G3</v>
      </c>
      <c r="D31" s="34" t="str">
        <f>LEFT([1]BTS!$C$2,5)&amp;G31</f>
        <v>LT068R3</v>
      </c>
      <c r="E31" s="29" t="s">
        <v>70</v>
      </c>
      <c r="F31" s="33" t="s">
        <v>75</v>
      </c>
      <c r="G31" s="33" t="s">
        <v>84</v>
      </c>
    </row>
  </sheetData>
  <autoFilter ref="A1:G13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>
      <pane ySplit="1" topLeftCell="A2" activePane="bottomLeft" state="frozen"/>
      <selection pane="bottomLeft" activeCell="F19" sqref="F19"/>
    </sheetView>
  </sheetViews>
  <sheetFormatPr defaultRowHeight="15" customHeight="1"/>
  <cols>
    <col min="1" max="1" width="13" style="26" customWidth="1"/>
    <col min="2" max="3" width="10.42578125" customWidth="1"/>
    <col min="4" max="4" width="9.140625" style="26"/>
    <col min="5" max="5" width="11.5703125" customWidth="1"/>
    <col min="6" max="6" width="9.85546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LT068R1</v>
      </c>
      <c r="C2" s="28" t="s">
        <v>108</v>
      </c>
      <c r="D2" s="28">
        <v>402</v>
      </c>
      <c r="E2" s="28">
        <v>52404</v>
      </c>
      <c r="F2" s="19" t="s">
        <v>69</v>
      </c>
      <c r="G2" s="16">
        <f>VLOOKUP(MID(B2,6,1),Appoggio!A:C,3,0)</f>
        <v>3063</v>
      </c>
      <c r="H2" s="39">
        <v>34557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166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LT068R1</v>
      </c>
    </row>
    <row r="3" spans="1:21" ht="15" customHeight="1">
      <c r="A3" s="28" t="s">
        <v>70</v>
      </c>
      <c r="B3" s="16" t="str">
        <f>LEFT(BTS!$C$2,5)&amp;"R2"</f>
        <v>LT068R2</v>
      </c>
      <c r="C3" s="28" t="s">
        <v>108</v>
      </c>
      <c r="D3" s="28">
        <v>402</v>
      </c>
      <c r="E3" s="28">
        <v>52405</v>
      </c>
      <c r="F3" s="19" t="s">
        <v>69</v>
      </c>
      <c r="G3" s="16">
        <f>VLOOKUP(MID(B3,6,1),Appoggio!A:C,3,0)</f>
        <v>3063</v>
      </c>
      <c r="H3" s="39">
        <v>34557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165</v>
      </c>
      <c r="R3" s="26" t="s">
        <v>61</v>
      </c>
      <c r="S3" s="26" t="s">
        <v>61</v>
      </c>
      <c r="T3" s="26">
        <v>325</v>
      </c>
      <c r="U3" s="16" t="str">
        <f t="shared" si="1"/>
        <v>LT068R2</v>
      </c>
    </row>
    <row r="4" spans="1:21" ht="15" customHeight="1">
      <c r="A4" s="28" t="s">
        <v>70</v>
      </c>
      <c r="B4" s="16" t="str">
        <f>LEFT(BTS!$C$2,5)&amp;"R3"</f>
        <v>LT068R3</v>
      </c>
      <c r="C4" s="28" t="s">
        <v>108</v>
      </c>
      <c r="D4" s="28">
        <v>402</v>
      </c>
      <c r="E4" s="28">
        <v>52406</v>
      </c>
      <c r="F4" s="26" t="s">
        <v>69</v>
      </c>
      <c r="G4" s="16">
        <f>VLOOKUP(MID(B4,6,1),Appoggio!A:C,3,0)</f>
        <v>3063</v>
      </c>
      <c r="H4" s="39">
        <v>34557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344</v>
      </c>
      <c r="R4" s="26" t="s">
        <v>61</v>
      </c>
      <c r="S4" s="26" t="s">
        <v>61</v>
      </c>
      <c r="T4" s="26">
        <v>325</v>
      </c>
      <c r="U4" s="16" t="str">
        <f t="shared" si="1"/>
        <v>LT068R3</v>
      </c>
    </row>
    <row r="5" spans="1:21" ht="15" customHeight="1">
      <c r="A5" s="28" t="s">
        <v>70</v>
      </c>
      <c r="B5" s="16" t="str">
        <f>LEFT(BTS!$C$2,5)&amp;"U1"</f>
        <v>LT068U1</v>
      </c>
      <c r="C5" s="28" t="s">
        <v>108</v>
      </c>
      <c r="D5" s="28">
        <v>402</v>
      </c>
      <c r="E5" s="28">
        <v>6864</v>
      </c>
      <c r="F5" s="26" t="s">
        <v>69</v>
      </c>
      <c r="G5" s="16">
        <f>VLOOKUP(MID(B5,6,1),Appoggio!A:C,3,0)</f>
        <v>10563</v>
      </c>
      <c r="H5" s="39">
        <v>34557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166</v>
      </c>
      <c r="R5" s="26" t="s">
        <v>61</v>
      </c>
      <c r="S5" s="26" t="s">
        <v>61</v>
      </c>
      <c r="T5" s="26">
        <v>325</v>
      </c>
      <c r="U5" s="16" t="str">
        <f t="shared" si="1"/>
        <v>LT068U1</v>
      </c>
    </row>
    <row r="6" spans="1:21" ht="15" customHeight="1">
      <c r="A6" s="28" t="s">
        <v>70</v>
      </c>
      <c r="B6" s="16" t="str">
        <f>LEFT(BTS!$C$2,5)&amp;"U2"</f>
        <v>LT068U2</v>
      </c>
      <c r="C6" s="28" t="s">
        <v>108</v>
      </c>
      <c r="D6" s="28">
        <v>402</v>
      </c>
      <c r="E6" s="28">
        <v>6865</v>
      </c>
      <c r="F6" s="26" t="s">
        <v>69</v>
      </c>
      <c r="G6" s="16">
        <f>VLOOKUP(MID(B6,6,1),Appoggio!A:C,3,0)</f>
        <v>10563</v>
      </c>
      <c r="H6" s="39">
        <v>34557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165</v>
      </c>
      <c r="R6" s="26" t="s">
        <v>61</v>
      </c>
      <c r="S6" s="26" t="s">
        <v>61</v>
      </c>
      <c r="T6" s="26">
        <v>325</v>
      </c>
      <c r="U6" s="16" t="str">
        <f t="shared" si="1"/>
        <v>LT068U2</v>
      </c>
    </row>
    <row r="7" spans="1:21" ht="15" customHeight="1">
      <c r="A7" s="28" t="s">
        <v>70</v>
      </c>
      <c r="B7" s="16" t="str">
        <f>LEFT(BTS!$C$2,5)&amp;"U3"</f>
        <v>LT068U3</v>
      </c>
      <c r="C7" s="28" t="s">
        <v>108</v>
      </c>
      <c r="D7" s="28">
        <v>402</v>
      </c>
      <c r="E7" s="28">
        <v>6866</v>
      </c>
      <c r="F7" s="26" t="s">
        <v>69</v>
      </c>
      <c r="G7" s="16">
        <f>VLOOKUP(MID(B7,6,1),Appoggio!A:C,3,0)</f>
        <v>10563</v>
      </c>
      <c r="H7" s="39">
        <v>34557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344</v>
      </c>
      <c r="R7" s="26" t="s">
        <v>61</v>
      </c>
      <c r="S7" s="26" t="s">
        <v>61</v>
      </c>
      <c r="T7" s="26">
        <v>325</v>
      </c>
      <c r="U7" s="16" t="str">
        <f t="shared" si="1"/>
        <v>LT068U3</v>
      </c>
    </row>
    <row r="8" spans="1:21" ht="15" customHeight="1">
      <c r="A8" s="28" t="s">
        <v>70</v>
      </c>
      <c r="B8" s="16" t="str">
        <f>LEFT(BTS!$C$2,5)&amp;"V1"</f>
        <v>LT068V1</v>
      </c>
      <c r="C8" s="28" t="s">
        <v>108</v>
      </c>
      <c r="D8" s="28">
        <v>402</v>
      </c>
      <c r="E8" s="28">
        <v>64464</v>
      </c>
      <c r="F8" s="26" t="s">
        <v>69</v>
      </c>
      <c r="G8" s="16">
        <f>VLOOKUP(MID(B8,6,1),Appoggio!A:C,3,0)</f>
        <v>10588</v>
      </c>
      <c r="H8" s="39">
        <v>34557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166</v>
      </c>
      <c r="R8" s="26" t="s">
        <v>61</v>
      </c>
      <c r="S8" s="26" t="s">
        <v>61</v>
      </c>
      <c r="T8" s="26">
        <v>325</v>
      </c>
      <c r="U8" s="16" t="str">
        <f t="shared" si="1"/>
        <v>LT068V1</v>
      </c>
    </row>
    <row r="9" spans="1:21" ht="15" customHeight="1">
      <c r="A9" s="28" t="s">
        <v>70</v>
      </c>
      <c r="B9" s="16" t="str">
        <f>LEFT(BTS!$C$2,5)&amp;"V2"</f>
        <v>LT068V2</v>
      </c>
      <c r="C9" s="28" t="s">
        <v>108</v>
      </c>
      <c r="D9" s="28">
        <v>402</v>
      </c>
      <c r="E9" s="28">
        <v>64465</v>
      </c>
      <c r="F9" s="26" t="s">
        <v>69</v>
      </c>
      <c r="G9" s="16">
        <f>VLOOKUP(MID(B9,6,1),Appoggio!A:C,3,0)</f>
        <v>10588</v>
      </c>
      <c r="H9" s="39">
        <v>34557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165</v>
      </c>
      <c r="R9" s="26" t="s">
        <v>61</v>
      </c>
      <c r="S9" s="26" t="s">
        <v>61</v>
      </c>
      <c r="T9" s="26">
        <v>325</v>
      </c>
      <c r="U9" s="16" t="str">
        <f t="shared" si="1"/>
        <v>LT068V2</v>
      </c>
    </row>
    <row r="10" spans="1:21" ht="15" customHeight="1">
      <c r="A10" s="28" t="s">
        <v>70</v>
      </c>
      <c r="B10" s="16" t="str">
        <f>LEFT(BTS!$C$2,5)&amp;"V3"</f>
        <v>LT068V3</v>
      </c>
      <c r="C10" s="28" t="s">
        <v>108</v>
      </c>
      <c r="D10" s="28">
        <v>402</v>
      </c>
      <c r="E10" s="28">
        <v>64466</v>
      </c>
      <c r="F10" s="26" t="s">
        <v>69</v>
      </c>
      <c r="G10" s="16">
        <f>VLOOKUP(MID(B10,6,1),Appoggio!A:C,3,0)</f>
        <v>10588</v>
      </c>
      <c r="H10" s="39">
        <v>34557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344</v>
      </c>
      <c r="R10" s="26" t="s">
        <v>61</v>
      </c>
      <c r="S10" s="26" t="s">
        <v>61</v>
      </c>
      <c r="T10" s="26">
        <v>325</v>
      </c>
      <c r="U10" s="16" t="str">
        <f t="shared" si="1"/>
        <v>LT068V3</v>
      </c>
    </row>
    <row r="11" spans="1:21" ht="15" customHeight="1">
      <c r="A11" s="28" t="s">
        <v>70</v>
      </c>
      <c r="B11" s="16" t="str">
        <f>LEFT(BTS!$C$2,5)&amp;"W1"</f>
        <v>LT068W1</v>
      </c>
      <c r="C11" s="28" t="s">
        <v>108</v>
      </c>
      <c r="D11" s="28">
        <v>402</v>
      </c>
      <c r="E11" s="28">
        <v>57252</v>
      </c>
      <c r="F11" s="26" t="s">
        <v>69</v>
      </c>
      <c r="G11" s="16">
        <f>VLOOKUP(MID(B11,6,1),Appoggio!A:C,3,0)</f>
        <v>10613</v>
      </c>
      <c r="H11" s="39">
        <v>34557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166</v>
      </c>
      <c r="R11" s="26" t="s">
        <v>61</v>
      </c>
      <c r="S11" s="26" t="s">
        <v>61</v>
      </c>
      <c r="T11" s="26">
        <v>325</v>
      </c>
      <c r="U11" s="16" t="str">
        <f t="shared" si="1"/>
        <v>LT068W1</v>
      </c>
    </row>
    <row r="12" spans="1:21" ht="15" customHeight="1">
      <c r="A12" s="28" t="s">
        <v>70</v>
      </c>
      <c r="B12" s="16" t="str">
        <f>LEFT(BTS!$C$2,5)&amp;"W2"</f>
        <v>LT068W2</v>
      </c>
      <c r="C12" s="28" t="s">
        <v>108</v>
      </c>
      <c r="D12" s="28">
        <v>402</v>
      </c>
      <c r="E12" s="28">
        <v>57253</v>
      </c>
      <c r="F12" s="26" t="s">
        <v>69</v>
      </c>
      <c r="G12" s="16">
        <f>VLOOKUP(MID(B12,6,1),Appoggio!A:C,3,0)</f>
        <v>10613</v>
      </c>
      <c r="H12" s="39">
        <v>34557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165</v>
      </c>
      <c r="R12" s="26" t="s">
        <v>61</v>
      </c>
      <c r="S12" s="26" t="s">
        <v>61</v>
      </c>
      <c r="T12" s="26">
        <v>325</v>
      </c>
      <c r="U12" s="16" t="str">
        <f t="shared" si="1"/>
        <v>LT068W2</v>
      </c>
    </row>
    <row r="13" spans="1:21" ht="15" customHeight="1">
      <c r="A13" s="28" t="s">
        <v>70</v>
      </c>
      <c r="B13" s="16" t="str">
        <f>LEFT(BTS!$C$2,5)&amp;"W3"</f>
        <v>LT068W3</v>
      </c>
      <c r="C13" s="28" t="s">
        <v>108</v>
      </c>
      <c r="D13" s="28">
        <v>402</v>
      </c>
      <c r="E13" s="28">
        <v>57254</v>
      </c>
      <c r="F13" s="26" t="s">
        <v>69</v>
      </c>
      <c r="G13" s="16">
        <f>VLOOKUP(MID(B13,6,1),Appoggio!A:C,3,0)</f>
        <v>10613</v>
      </c>
      <c r="H13" s="39">
        <v>34557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344</v>
      </c>
      <c r="R13" s="26" t="s">
        <v>61</v>
      </c>
      <c r="S13" s="26" t="s">
        <v>61</v>
      </c>
      <c r="T13" s="26">
        <v>325</v>
      </c>
      <c r="U13" s="16" t="str">
        <f t="shared" si="1"/>
        <v>LT068W3</v>
      </c>
    </row>
  </sheetData>
  <autoFilter ref="A1:U13" xr:uid="{00000000-0009-0000-0000-000004000000}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E27" sqref="E27"/>
    </sheetView>
  </sheetViews>
  <sheetFormatPr defaultRowHeight="15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2018-12-04T09:39:59Z</dcterms:modified>
</cp:coreProperties>
</file>